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cuments\word\sitealain\alainsitedornet\sitetechnolyceecnia\site-nx-progs-2016\programmes-2016\organisation\"/>
    </mc:Choice>
  </mc:AlternateContent>
  <bookViews>
    <workbookView xWindow="0" yWindow="0" windowWidth="19200" windowHeight="11370" tabRatio="500" firstSheet="1" activeTab="2"/>
  </bookViews>
  <sheets>
    <sheet name="Mode d'emploi" sheetId="6" r:id="rId1"/>
    <sheet name="Tableau de bord" sheetId="1" r:id="rId2"/>
    <sheet name="Centres d'intérêt 5" sheetId="3" r:id="rId3"/>
    <sheet name="Centres d'intérêt 4" sheetId="4" r:id="rId4"/>
    <sheet name="Centres d'intérêt 3" sheetId="5" r:id="rId5"/>
  </sheets>
  <definedNames>
    <definedName name="_xlnm._FilterDatabase" localSheetId="1" hidden="1">'Tableau de bord'!$M$3:$M$15</definedName>
    <definedName name="_xlnm.Print_Area" localSheetId="1">'Tableau de bord'!$A$1:$L$73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7" i="1" l="1"/>
  <c r="X17" i="1"/>
  <c r="Y17" i="1"/>
  <c r="Z17" i="1"/>
  <c r="AA17" i="1"/>
  <c r="AB17" i="1"/>
  <c r="AC17" i="1"/>
  <c r="AD17" i="1"/>
  <c r="AE17" i="1"/>
  <c r="AF17" i="1"/>
  <c r="G17" i="1"/>
  <c r="AG17" i="1"/>
  <c r="AH17" i="1"/>
  <c r="AI17" i="1"/>
  <c r="AJ17" i="1"/>
  <c r="AK17" i="1"/>
  <c r="AL17" i="1"/>
  <c r="AM17" i="1"/>
  <c r="AN17" i="1"/>
  <c r="AO17" i="1"/>
  <c r="AP17" i="1"/>
  <c r="I17" i="1"/>
  <c r="M17" i="1"/>
  <c r="N17" i="1"/>
  <c r="O17" i="1"/>
  <c r="P17" i="1"/>
  <c r="Q17" i="1"/>
  <c r="R17" i="1"/>
  <c r="S17" i="1"/>
  <c r="T17" i="1"/>
  <c r="U17" i="1"/>
  <c r="V17" i="1"/>
  <c r="E17" i="1"/>
  <c r="K17" i="1"/>
  <c r="W18" i="1"/>
  <c r="X18" i="1"/>
  <c r="Y18" i="1"/>
  <c r="Z18" i="1"/>
  <c r="AA18" i="1"/>
  <c r="AB18" i="1"/>
  <c r="AC18" i="1"/>
  <c r="AD18" i="1"/>
  <c r="AE18" i="1"/>
  <c r="AF18" i="1"/>
  <c r="G18" i="1"/>
  <c r="AG18" i="1"/>
  <c r="AH18" i="1"/>
  <c r="AI18" i="1"/>
  <c r="AJ18" i="1"/>
  <c r="AK18" i="1"/>
  <c r="AL18" i="1"/>
  <c r="AM18" i="1"/>
  <c r="AN18" i="1"/>
  <c r="AO18" i="1"/>
  <c r="AP18" i="1"/>
  <c r="I18" i="1"/>
  <c r="M18" i="1"/>
  <c r="N18" i="1"/>
  <c r="O18" i="1"/>
  <c r="P18" i="1"/>
  <c r="Q18" i="1"/>
  <c r="R18" i="1"/>
  <c r="S18" i="1"/>
  <c r="T18" i="1"/>
  <c r="U18" i="1"/>
  <c r="V18" i="1"/>
  <c r="E18" i="1"/>
  <c r="K18" i="1"/>
  <c r="L17" i="1"/>
  <c r="J17" i="1"/>
  <c r="H17" i="1"/>
  <c r="F17" i="1"/>
  <c r="AG6" i="1"/>
  <c r="AH6" i="1"/>
  <c r="AI6" i="1"/>
  <c r="AJ6" i="1"/>
  <c r="AK6" i="1"/>
  <c r="AL6" i="1"/>
  <c r="AM6" i="1"/>
  <c r="AN6" i="1"/>
  <c r="AO6" i="1"/>
  <c r="AP6" i="1"/>
  <c r="I6" i="1"/>
  <c r="AG7" i="1"/>
  <c r="AH7" i="1"/>
  <c r="AI7" i="1"/>
  <c r="AJ7" i="1"/>
  <c r="AK7" i="1"/>
  <c r="AL7" i="1"/>
  <c r="AM7" i="1"/>
  <c r="AN7" i="1"/>
  <c r="AO7" i="1"/>
  <c r="AP7" i="1"/>
  <c r="I7" i="1"/>
  <c r="AG8" i="1"/>
  <c r="AH8" i="1"/>
  <c r="AI8" i="1"/>
  <c r="AJ8" i="1"/>
  <c r="AK8" i="1"/>
  <c r="AL8" i="1"/>
  <c r="AM8" i="1"/>
  <c r="AN8" i="1"/>
  <c r="AO8" i="1"/>
  <c r="AP8" i="1"/>
  <c r="I8" i="1"/>
  <c r="AG9" i="1"/>
  <c r="AH9" i="1"/>
  <c r="AI9" i="1"/>
  <c r="AJ9" i="1"/>
  <c r="AK9" i="1"/>
  <c r="AL9" i="1"/>
  <c r="AM9" i="1"/>
  <c r="AN9" i="1"/>
  <c r="AO9" i="1"/>
  <c r="AP9" i="1"/>
  <c r="I9" i="1"/>
  <c r="AG10" i="1"/>
  <c r="AH10" i="1"/>
  <c r="AI10" i="1"/>
  <c r="AJ10" i="1"/>
  <c r="AK10" i="1"/>
  <c r="AL10" i="1"/>
  <c r="AM10" i="1"/>
  <c r="AN10" i="1"/>
  <c r="AO10" i="1"/>
  <c r="AP10" i="1"/>
  <c r="I10" i="1"/>
  <c r="AG11" i="1"/>
  <c r="AH11" i="1"/>
  <c r="AI11" i="1"/>
  <c r="AJ11" i="1"/>
  <c r="AK11" i="1"/>
  <c r="AL11" i="1"/>
  <c r="AM11" i="1"/>
  <c r="AN11" i="1"/>
  <c r="AO11" i="1"/>
  <c r="AP11" i="1"/>
  <c r="I11" i="1"/>
  <c r="AG12" i="1"/>
  <c r="AH12" i="1"/>
  <c r="AI12" i="1"/>
  <c r="AJ12" i="1"/>
  <c r="AK12" i="1"/>
  <c r="AL12" i="1"/>
  <c r="AM12" i="1"/>
  <c r="AN12" i="1"/>
  <c r="AO12" i="1"/>
  <c r="AP12" i="1"/>
  <c r="I12" i="1"/>
  <c r="AG13" i="1"/>
  <c r="AH13" i="1"/>
  <c r="AI13" i="1"/>
  <c r="AJ13" i="1"/>
  <c r="AK13" i="1"/>
  <c r="AL13" i="1"/>
  <c r="AM13" i="1"/>
  <c r="AN13" i="1"/>
  <c r="AO13" i="1"/>
  <c r="AP13" i="1"/>
  <c r="I13" i="1"/>
  <c r="AG14" i="1"/>
  <c r="AH14" i="1"/>
  <c r="AI14" i="1"/>
  <c r="AJ14" i="1"/>
  <c r="AK14" i="1"/>
  <c r="AL14" i="1"/>
  <c r="AM14" i="1"/>
  <c r="AN14" i="1"/>
  <c r="AO14" i="1"/>
  <c r="AP14" i="1"/>
  <c r="I14" i="1"/>
  <c r="AG15" i="1"/>
  <c r="AH15" i="1"/>
  <c r="AI15" i="1"/>
  <c r="AJ15" i="1"/>
  <c r="AK15" i="1"/>
  <c r="AL15" i="1"/>
  <c r="AM15" i="1"/>
  <c r="AN15" i="1"/>
  <c r="AO15" i="1"/>
  <c r="AP15" i="1"/>
  <c r="I15" i="1"/>
  <c r="AG16" i="1"/>
  <c r="AH16" i="1"/>
  <c r="AI16" i="1"/>
  <c r="AJ16" i="1"/>
  <c r="AK16" i="1"/>
  <c r="AL16" i="1"/>
  <c r="AM16" i="1"/>
  <c r="AN16" i="1"/>
  <c r="AO16" i="1"/>
  <c r="AP16" i="1"/>
  <c r="I16" i="1"/>
  <c r="AG19" i="1"/>
  <c r="AH19" i="1"/>
  <c r="AI19" i="1"/>
  <c r="AJ19" i="1"/>
  <c r="AK19" i="1"/>
  <c r="AL19" i="1"/>
  <c r="AM19" i="1"/>
  <c r="AN19" i="1"/>
  <c r="AO19" i="1"/>
  <c r="AP19" i="1"/>
  <c r="I19" i="1"/>
  <c r="AG20" i="1"/>
  <c r="AH20" i="1"/>
  <c r="AI20" i="1"/>
  <c r="AJ20" i="1"/>
  <c r="AK20" i="1"/>
  <c r="AL20" i="1"/>
  <c r="AM20" i="1"/>
  <c r="AN20" i="1"/>
  <c r="AO20" i="1"/>
  <c r="AP20" i="1"/>
  <c r="I20" i="1"/>
  <c r="AG21" i="1"/>
  <c r="AH21" i="1"/>
  <c r="AI21" i="1"/>
  <c r="AJ21" i="1"/>
  <c r="AK21" i="1"/>
  <c r="AL21" i="1"/>
  <c r="AM21" i="1"/>
  <c r="AN21" i="1"/>
  <c r="AO21" i="1"/>
  <c r="AP21" i="1"/>
  <c r="I21" i="1"/>
  <c r="AG22" i="1"/>
  <c r="AH22" i="1"/>
  <c r="AI22" i="1"/>
  <c r="AJ22" i="1"/>
  <c r="AK22" i="1"/>
  <c r="AL22" i="1"/>
  <c r="AM22" i="1"/>
  <c r="AN22" i="1"/>
  <c r="AO22" i="1"/>
  <c r="AP22" i="1"/>
  <c r="I22" i="1"/>
  <c r="AG23" i="1"/>
  <c r="AH23" i="1"/>
  <c r="AI23" i="1"/>
  <c r="AJ23" i="1"/>
  <c r="AK23" i="1"/>
  <c r="AL23" i="1"/>
  <c r="AM23" i="1"/>
  <c r="AN23" i="1"/>
  <c r="AO23" i="1"/>
  <c r="AP23" i="1"/>
  <c r="I23" i="1"/>
  <c r="AG24" i="1"/>
  <c r="AH24" i="1"/>
  <c r="AI24" i="1"/>
  <c r="AJ24" i="1"/>
  <c r="AK24" i="1"/>
  <c r="AL24" i="1"/>
  <c r="AM24" i="1"/>
  <c r="AN24" i="1"/>
  <c r="AO24" i="1"/>
  <c r="AP24" i="1"/>
  <c r="I24" i="1"/>
  <c r="AG25" i="1"/>
  <c r="AH25" i="1"/>
  <c r="AI25" i="1"/>
  <c r="AJ25" i="1"/>
  <c r="AK25" i="1"/>
  <c r="AL25" i="1"/>
  <c r="AM25" i="1"/>
  <c r="AN25" i="1"/>
  <c r="AO25" i="1"/>
  <c r="AP25" i="1"/>
  <c r="I25" i="1"/>
  <c r="AG26" i="1"/>
  <c r="AH26" i="1"/>
  <c r="AI26" i="1"/>
  <c r="AJ26" i="1"/>
  <c r="AK26" i="1"/>
  <c r="AL26" i="1"/>
  <c r="AM26" i="1"/>
  <c r="AN26" i="1"/>
  <c r="AO26" i="1"/>
  <c r="AP26" i="1"/>
  <c r="I26" i="1"/>
  <c r="AG27" i="1"/>
  <c r="AH27" i="1"/>
  <c r="AI27" i="1"/>
  <c r="AJ27" i="1"/>
  <c r="AK27" i="1"/>
  <c r="AL27" i="1"/>
  <c r="AM27" i="1"/>
  <c r="AN27" i="1"/>
  <c r="AO27" i="1"/>
  <c r="AP27" i="1"/>
  <c r="I27" i="1"/>
  <c r="AG28" i="1"/>
  <c r="AH28" i="1"/>
  <c r="AI28" i="1"/>
  <c r="AJ28" i="1"/>
  <c r="AK28" i="1"/>
  <c r="AL28" i="1"/>
  <c r="AM28" i="1"/>
  <c r="AN28" i="1"/>
  <c r="AO28" i="1"/>
  <c r="AP28" i="1"/>
  <c r="I28" i="1"/>
  <c r="AG29" i="1"/>
  <c r="AH29" i="1"/>
  <c r="AI29" i="1"/>
  <c r="AJ29" i="1"/>
  <c r="AK29" i="1"/>
  <c r="AL29" i="1"/>
  <c r="AM29" i="1"/>
  <c r="AN29" i="1"/>
  <c r="AO29" i="1"/>
  <c r="AP29" i="1"/>
  <c r="I29" i="1"/>
  <c r="AG30" i="1"/>
  <c r="AH30" i="1"/>
  <c r="AI30" i="1"/>
  <c r="AJ30" i="1"/>
  <c r="AK30" i="1"/>
  <c r="AL30" i="1"/>
  <c r="AM30" i="1"/>
  <c r="AN30" i="1"/>
  <c r="AO30" i="1"/>
  <c r="AP30" i="1"/>
  <c r="I30" i="1"/>
  <c r="AG31" i="1"/>
  <c r="AH31" i="1"/>
  <c r="AI31" i="1"/>
  <c r="AJ31" i="1"/>
  <c r="AK31" i="1"/>
  <c r="AL31" i="1"/>
  <c r="AM31" i="1"/>
  <c r="AN31" i="1"/>
  <c r="AO31" i="1"/>
  <c r="AP31" i="1"/>
  <c r="I31" i="1"/>
  <c r="AG32" i="1"/>
  <c r="AH32" i="1"/>
  <c r="AI32" i="1"/>
  <c r="AJ32" i="1"/>
  <c r="AK32" i="1"/>
  <c r="AL32" i="1"/>
  <c r="AM32" i="1"/>
  <c r="AN32" i="1"/>
  <c r="AO32" i="1"/>
  <c r="AP32" i="1"/>
  <c r="I32" i="1"/>
  <c r="AG33" i="1"/>
  <c r="AH33" i="1"/>
  <c r="AI33" i="1"/>
  <c r="AJ33" i="1"/>
  <c r="AK33" i="1"/>
  <c r="AL33" i="1"/>
  <c r="AM33" i="1"/>
  <c r="AN33" i="1"/>
  <c r="AO33" i="1"/>
  <c r="AP33" i="1"/>
  <c r="I33" i="1"/>
  <c r="AG34" i="1"/>
  <c r="AH34" i="1"/>
  <c r="AI34" i="1"/>
  <c r="AJ34" i="1"/>
  <c r="AK34" i="1"/>
  <c r="AL34" i="1"/>
  <c r="AM34" i="1"/>
  <c r="AN34" i="1"/>
  <c r="AO34" i="1"/>
  <c r="AP34" i="1"/>
  <c r="I34" i="1"/>
  <c r="AG35" i="1"/>
  <c r="AH35" i="1"/>
  <c r="AI35" i="1"/>
  <c r="AJ35" i="1"/>
  <c r="AK35" i="1"/>
  <c r="AL35" i="1"/>
  <c r="AM35" i="1"/>
  <c r="AN35" i="1"/>
  <c r="AO35" i="1"/>
  <c r="AP35" i="1"/>
  <c r="I35" i="1"/>
  <c r="AG36" i="1"/>
  <c r="AH36" i="1"/>
  <c r="AI36" i="1"/>
  <c r="AJ36" i="1"/>
  <c r="AK36" i="1"/>
  <c r="AL36" i="1"/>
  <c r="AM36" i="1"/>
  <c r="AN36" i="1"/>
  <c r="AO36" i="1"/>
  <c r="AP36" i="1"/>
  <c r="I36" i="1"/>
  <c r="AG37" i="1"/>
  <c r="AH37" i="1"/>
  <c r="AI37" i="1"/>
  <c r="AJ37" i="1"/>
  <c r="AK37" i="1"/>
  <c r="AL37" i="1"/>
  <c r="AM37" i="1"/>
  <c r="AN37" i="1"/>
  <c r="AO37" i="1"/>
  <c r="AP37" i="1"/>
  <c r="I37" i="1"/>
  <c r="AG38" i="1"/>
  <c r="AH38" i="1"/>
  <c r="AI38" i="1"/>
  <c r="AJ38" i="1"/>
  <c r="AK38" i="1"/>
  <c r="AL38" i="1"/>
  <c r="AM38" i="1"/>
  <c r="AN38" i="1"/>
  <c r="AO38" i="1"/>
  <c r="AP38" i="1"/>
  <c r="I38" i="1"/>
  <c r="AG39" i="1"/>
  <c r="AH39" i="1"/>
  <c r="AI39" i="1"/>
  <c r="AJ39" i="1"/>
  <c r="AK39" i="1"/>
  <c r="AL39" i="1"/>
  <c r="AM39" i="1"/>
  <c r="AN39" i="1"/>
  <c r="AO39" i="1"/>
  <c r="AP39" i="1"/>
  <c r="I39" i="1"/>
  <c r="AG40" i="1"/>
  <c r="AH40" i="1"/>
  <c r="AI40" i="1"/>
  <c r="AJ40" i="1"/>
  <c r="AK40" i="1"/>
  <c r="AL40" i="1"/>
  <c r="AM40" i="1"/>
  <c r="AN40" i="1"/>
  <c r="AO40" i="1"/>
  <c r="AP40" i="1"/>
  <c r="I40" i="1"/>
  <c r="AG41" i="1"/>
  <c r="AH41" i="1"/>
  <c r="AI41" i="1"/>
  <c r="AJ41" i="1"/>
  <c r="AK41" i="1"/>
  <c r="AL41" i="1"/>
  <c r="AM41" i="1"/>
  <c r="AN41" i="1"/>
  <c r="AO41" i="1"/>
  <c r="AP41" i="1"/>
  <c r="I41" i="1"/>
  <c r="AG42" i="1"/>
  <c r="AH42" i="1"/>
  <c r="AI42" i="1"/>
  <c r="AJ42" i="1"/>
  <c r="AK42" i="1"/>
  <c r="AL42" i="1"/>
  <c r="AM42" i="1"/>
  <c r="AN42" i="1"/>
  <c r="AO42" i="1"/>
  <c r="AP42" i="1"/>
  <c r="I42" i="1"/>
  <c r="AG43" i="1"/>
  <c r="AH43" i="1"/>
  <c r="AI43" i="1"/>
  <c r="AJ43" i="1"/>
  <c r="AK43" i="1"/>
  <c r="AL43" i="1"/>
  <c r="AM43" i="1"/>
  <c r="AN43" i="1"/>
  <c r="AO43" i="1"/>
  <c r="AP43" i="1"/>
  <c r="I43" i="1"/>
  <c r="AG44" i="1"/>
  <c r="AH44" i="1"/>
  <c r="AI44" i="1"/>
  <c r="AJ44" i="1"/>
  <c r="AK44" i="1"/>
  <c r="AL44" i="1"/>
  <c r="AM44" i="1"/>
  <c r="AN44" i="1"/>
  <c r="AO44" i="1"/>
  <c r="AP44" i="1"/>
  <c r="I44" i="1"/>
  <c r="AG45" i="1"/>
  <c r="AH45" i="1"/>
  <c r="AI45" i="1"/>
  <c r="AJ45" i="1"/>
  <c r="AK45" i="1"/>
  <c r="AL45" i="1"/>
  <c r="AM45" i="1"/>
  <c r="AN45" i="1"/>
  <c r="AO45" i="1"/>
  <c r="AP45" i="1"/>
  <c r="I45" i="1"/>
  <c r="AG46" i="1"/>
  <c r="AH46" i="1"/>
  <c r="AI46" i="1"/>
  <c r="AJ46" i="1"/>
  <c r="AK46" i="1"/>
  <c r="AL46" i="1"/>
  <c r="AM46" i="1"/>
  <c r="AN46" i="1"/>
  <c r="AO46" i="1"/>
  <c r="AP46" i="1"/>
  <c r="I46" i="1"/>
  <c r="AG47" i="1"/>
  <c r="AH47" i="1"/>
  <c r="AI47" i="1"/>
  <c r="AJ47" i="1"/>
  <c r="AK47" i="1"/>
  <c r="AL47" i="1"/>
  <c r="AM47" i="1"/>
  <c r="AN47" i="1"/>
  <c r="AO47" i="1"/>
  <c r="AP47" i="1"/>
  <c r="I47" i="1"/>
  <c r="AG48" i="1"/>
  <c r="AH48" i="1"/>
  <c r="AI48" i="1"/>
  <c r="AJ48" i="1"/>
  <c r="AK48" i="1"/>
  <c r="AL48" i="1"/>
  <c r="AM48" i="1"/>
  <c r="AN48" i="1"/>
  <c r="AO48" i="1"/>
  <c r="AP48" i="1"/>
  <c r="I48" i="1"/>
  <c r="AG49" i="1"/>
  <c r="AH49" i="1"/>
  <c r="AI49" i="1"/>
  <c r="AJ49" i="1"/>
  <c r="AK49" i="1"/>
  <c r="AL49" i="1"/>
  <c r="AM49" i="1"/>
  <c r="AN49" i="1"/>
  <c r="AO49" i="1"/>
  <c r="AP49" i="1"/>
  <c r="I49" i="1"/>
  <c r="AG50" i="1"/>
  <c r="AH50" i="1"/>
  <c r="AI50" i="1"/>
  <c r="AJ50" i="1"/>
  <c r="AK50" i="1"/>
  <c r="AL50" i="1"/>
  <c r="AM50" i="1"/>
  <c r="AN50" i="1"/>
  <c r="AO50" i="1"/>
  <c r="AP50" i="1"/>
  <c r="I50" i="1"/>
  <c r="AG51" i="1"/>
  <c r="AH51" i="1"/>
  <c r="AI51" i="1"/>
  <c r="AJ51" i="1"/>
  <c r="AK51" i="1"/>
  <c r="AL51" i="1"/>
  <c r="AM51" i="1"/>
  <c r="AN51" i="1"/>
  <c r="AO51" i="1"/>
  <c r="AP51" i="1"/>
  <c r="I51" i="1"/>
  <c r="AG52" i="1"/>
  <c r="AH52" i="1"/>
  <c r="AI52" i="1"/>
  <c r="AJ52" i="1"/>
  <c r="AK52" i="1"/>
  <c r="AL52" i="1"/>
  <c r="AM52" i="1"/>
  <c r="AN52" i="1"/>
  <c r="AO52" i="1"/>
  <c r="AP52" i="1"/>
  <c r="I52" i="1"/>
  <c r="AG53" i="1"/>
  <c r="AH53" i="1"/>
  <c r="AI53" i="1"/>
  <c r="AJ53" i="1"/>
  <c r="AK53" i="1"/>
  <c r="AL53" i="1"/>
  <c r="AM53" i="1"/>
  <c r="AN53" i="1"/>
  <c r="AO53" i="1"/>
  <c r="AP53" i="1"/>
  <c r="I53" i="1"/>
  <c r="AG54" i="1"/>
  <c r="AH54" i="1"/>
  <c r="AI54" i="1"/>
  <c r="AJ54" i="1"/>
  <c r="AK54" i="1"/>
  <c r="AL54" i="1"/>
  <c r="AM54" i="1"/>
  <c r="AN54" i="1"/>
  <c r="AO54" i="1"/>
  <c r="AP54" i="1"/>
  <c r="I54" i="1"/>
  <c r="AG55" i="1"/>
  <c r="AH55" i="1"/>
  <c r="AI55" i="1"/>
  <c r="AJ55" i="1"/>
  <c r="AK55" i="1"/>
  <c r="AL55" i="1"/>
  <c r="AM55" i="1"/>
  <c r="AN55" i="1"/>
  <c r="AO55" i="1"/>
  <c r="AP55" i="1"/>
  <c r="I55" i="1"/>
  <c r="AG56" i="1"/>
  <c r="AH56" i="1"/>
  <c r="AI56" i="1"/>
  <c r="AJ56" i="1"/>
  <c r="AK56" i="1"/>
  <c r="AL56" i="1"/>
  <c r="AM56" i="1"/>
  <c r="AN56" i="1"/>
  <c r="AO56" i="1"/>
  <c r="AP56" i="1"/>
  <c r="I56" i="1"/>
  <c r="AG57" i="1"/>
  <c r="AH57" i="1"/>
  <c r="AI57" i="1"/>
  <c r="AJ57" i="1"/>
  <c r="AK57" i="1"/>
  <c r="AL57" i="1"/>
  <c r="AM57" i="1"/>
  <c r="AN57" i="1"/>
  <c r="AO57" i="1"/>
  <c r="AP57" i="1"/>
  <c r="I57" i="1"/>
  <c r="AG58" i="1"/>
  <c r="AH58" i="1"/>
  <c r="AI58" i="1"/>
  <c r="AJ58" i="1"/>
  <c r="AK58" i="1"/>
  <c r="AL58" i="1"/>
  <c r="AM58" i="1"/>
  <c r="AN58" i="1"/>
  <c r="AO58" i="1"/>
  <c r="AP58" i="1"/>
  <c r="I58" i="1"/>
  <c r="AG59" i="1"/>
  <c r="AH59" i="1"/>
  <c r="AI59" i="1"/>
  <c r="AJ59" i="1"/>
  <c r="AK59" i="1"/>
  <c r="AL59" i="1"/>
  <c r="AM59" i="1"/>
  <c r="AN59" i="1"/>
  <c r="AO59" i="1"/>
  <c r="AP59" i="1"/>
  <c r="I59" i="1"/>
  <c r="AG60" i="1"/>
  <c r="AH60" i="1"/>
  <c r="AI60" i="1"/>
  <c r="AJ60" i="1"/>
  <c r="AK60" i="1"/>
  <c r="AL60" i="1"/>
  <c r="AM60" i="1"/>
  <c r="AN60" i="1"/>
  <c r="AO60" i="1"/>
  <c r="AP60" i="1"/>
  <c r="I60" i="1"/>
  <c r="AG61" i="1"/>
  <c r="AH61" i="1"/>
  <c r="AI61" i="1"/>
  <c r="AJ61" i="1"/>
  <c r="AK61" i="1"/>
  <c r="AL61" i="1"/>
  <c r="AM61" i="1"/>
  <c r="AN61" i="1"/>
  <c r="AO61" i="1"/>
  <c r="AP61" i="1"/>
  <c r="I61" i="1"/>
  <c r="AG62" i="1"/>
  <c r="AH62" i="1"/>
  <c r="AI62" i="1"/>
  <c r="AJ62" i="1"/>
  <c r="AK62" i="1"/>
  <c r="AL62" i="1"/>
  <c r="AM62" i="1"/>
  <c r="AN62" i="1"/>
  <c r="AO62" i="1"/>
  <c r="AP62" i="1"/>
  <c r="I62" i="1"/>
  <c r="AG63" i="1"/>
  <c r="AH63" i="1"/>
  <c r="AI63" i="1"/>
  <c r="AJ63" i="1"/>
  <c r="AK63" i="1"/>
  <c r="AL63" i="1"/>
  <c r="AM63" i="1"/>
  <c r="AN63" i="1"/>
  <c r="AO63" i="1"/>
  <c r="AP63" i="1"/>
  <c r="I63" i="1"/>
  <c r="AG64" i="1"/>
  <c r="AH64" i="1"/>
  <c r="AI64" i="1"/>
  <c r="AJ64" i="1"/>
  <c r="AK64" i="1"/>
  <c r="AL64" i="1"/>
  <c r="AM64" i="1"/>
  <c r="AN64" i="1"/>
  <c r="AO64" i="1"/>
  <c r="AP64" i="1"/>
  <c r="I64" i="1"/>
  <c r="AG65" i="1"/>
  <c r="AH65" i="1"/>
  <c r="AI65" i="1"/>
  <c r="AJ65" i="1"/>
  <c r="AK65" i="1"/>
  <c r="AL65" i="1"/>
  <c r="AM65" i="1"/>
  <c r="AN65" i="1"/>
  <c r="AO65" i="1"/>
  <c r="AP65" i="1"/>
  <c r="I65" i="1"/>
  <c r="AG66" i="1"/>
  <c r="AH66" i="1"/>
  <c r="AI66" i="1"/>
  <c r="AJ66" i="1"/>
  <c r="AK66" i="1"/>
  <c r="AL66" i="1"/>
  <c r="AM66" i="1"/>
  <c r="AN66" i="1"/>
  <c r="AO66" i="1"/>
  <c r="AP66" i="1"/>
  <c r="I66" i="1"/>
  <c r="AG67" i="1"/>
  <c r="AH67" i="1"/>
  <c r="AI67" i="1"/>
  <c r="AJ67" i="1"/>
  <c r="AK67" i="1"/>
  <c r="AL67" i="1"/>
  <c r="AM67" i="1"/>
  <c r="AN67" i="1"/>
  <c r="AO67" i="1"/>
  <c r="AP67" i="1"/>
  <c r="I67" i="1"/>
  <c r="AG68" i="1"/>
  <c r="AH68" i="1"/>
  <c r="AI68" i="1"/>
  <c r="AJ68" i="1"/>
  <c r="AK68" i="1"/>
  <c r="AL68" i="1"/>
  <c r="AM68" i="1"/>
  <c r="AN68" i="1"/>
  <c r="AO68" i="1"/>
  <c r="AP68" i="1"/>
  <c r="I68" i="1"/>
  <c r="AG69" i="1"/>
  <c r="AH69" i="1"/>
  <c r="AI69" i="1"/>
  <c r="AJ69" i="1"/>
  <c r="AK69" i="1"/>
  <c r="AL69" i="1"/>
  <c r="AM69" i="1"/>
  <c r="AN69" i="1"/>
  <c r="AO69" i="1"/>
  <c r="AP69" i="1"/>
  <c r="I69" i="1"/>
  <c r="AG70" i="1"/>
  <c r="AH70" i="1"/>
  <c r="AI70" i="1"/>
  <c r="AJ70" i="1"/>
  <c r="AK70" i="1"/>
  <c r="AL70" i="1"/>
  <c r="AM70" i="1"/>
  <c r="AN70" i="1"/>
  <c r="AO70" i="1"/>
  <c r="AP70" i="1"/>
  <c r="I70" i="1"/>
  <c r="AG71" i="1"/>
  <c r="AH71" i="1"/>
  <c r="AI71" i="1"/>
  <c r="AJ71" i="1"/>
  <c r="AK71" i="1"/>
  <c r="AL71" i="1"/>
  <c r="AM71" i="1"/>
  <c r="AN71" i="1"/>
  <c r="AO71" i="1"/>
  <c r="AP71" i="1"/>
  <c r="I71" i="1"/>
  <c r="AG72" i="1"/>
  <c r="AH72" i="1"/>
  <c r="AI72" i="1"/>
  <c r="AJ72" i="1"/>
  <c r="AK72" i="1"/>
  <c r="AL72" i="1"/>
  <c r="AM72" i="1"/>
  <c r="AN72" i="1"/>
  <c r="AO72" i="1"/>
  <c r="AP72" i="1"/>
  <c r="I72" i="1"/>
  <c r="AG73" i="1"/>
  <c r="AH73" i="1"/>
  <c r="AI73" i="1"/>
  <c r="AJ73" i="1"/>
  <c r="AK73" i="1"/>
  <c r="AL73" i="1"/>
  <c r="AM73" i="1"/>
  <c r="AN73" i="1"/>
  <c r="AO73" i="1"/>
  <c r="AP73" i="1"/>
  <c r="I73" i="1"/>
  <c r="AG5" i="1"/>
  <c r="AH5" i="1"/>
  <c r="AI5" i="1"/>
  <c r="AJ5" i="1"/>
  <c r="AK5" i="1"/>
  <c r="AL5" i="1"/>
  <c r="AM5" i="1"/>
  <c r="AN5" i="1"/>
  <c r="AO5" i="1"/>
  <c r="AP5" i="1"/>
  <c r="I5" i="1"/>
  <c r="J33" i="1"/>
  <c r="AH3" i="1"/>
  <c r="AI3" i="1"/>
  <c r="AJ3" i="1"/>
  <c r="AK3" i="1"/>
  <c r="AL3" i="1"/>
  <c r="AM3" i="1"/>
  <c r="AN3" i="1"/>
  <c r="AO3" i="1"/>
  <c r="AP3" i="1"/>
  <c r="AG3" i="1"/>
  <c r="X63" i="1"/>
  <c r="Y63" i="1"/>
  <c r="Z63" i="1"/>
  <c r="AA63" i="1"/>
  <c r="AB63" i="1"/>
  <c r="AC63" i="1"/>
  <c r="AD63" i="1"/>
  <c r="AE63" i="1"/>
  <c r="AF63" i="1"/>
  <c r="X64" i="1"/>
  <c r="Y64" i="1"/>
  <c r="Z64" i="1"/>
  <c r="AA64" i="1"/>
  <c r="AB64" i="1"/>
  <c r="AC64" i="1"/>
  <c r="AD64" i="1"/>
  <c r="AE64" i="1"/>
  <c r="AF64" i="1"/>
  <c r="X65" i="1"/>
  <c r="Y65" i="1"/>
  <c r="Z65" i="1"/>
  <c r="AA65" i="1"/>
  <c r="AB65" i="1"/>
  <c r="AC65" i="1"/>
  <c r="AD65" i="1"/>
  <c r="AE65" i="1"/>
  <c r="AF65" i="1"/>
  <c r="X66" i="1"/>
  <c r="Y66" i="1"/>
  <c r="Z66" i="1"/>
  <c r="AA66" i="1"/>
  <c r="AB66" i="1"/>
  <c r="AC66" i="1"/>
  <c r="AD66" i="1"/>
  <c r="AE66" i="1"/>
  <c r="AF66" i="1"/>
  <c r="X67" i="1"/>
  <c r="Y67" i="1"/>
  <c r="Z67" i="1"/>
  <c r="AA67" i="1"/>
  <c r="AB67" i="1"/>
  <c r="AC67" i="1"/>
  <c r="AD67" i="1"/>
  <c r="AE67" i="1"/>
  <c r="AF67" i="1"/>
  <c r="X68" i="1"/>
  <c r="Y68" i="1"/>
  <c r="Z68" i="1"/>
  <c r="AA68" i="1"/>
  <c r="AB68" i="1"/>
  <c r="AC68" i="1"/>
  <c r="AD68" i="1"/>
  <c r="AE68" i="1"/>
  <c r="AF68" i="1"/>
  <c r="X69" i="1"/>
  <c r="Y69" i="1"/>
  <c r="Z69" i="1"/>
  <c r="AA69" i="1"/>
  <c r="AB69" i="1"/>
  <c r="AC69" i="1"/>
  <c r="AD69" i="1"/>
  <c r="AE69" i="1"/>
  <c r="AF69" i="1"/>
  <c r="X70" i="1"/>
  <c r="Y70" i="1"/>
  <c r="Z70" i="1"/>
  <c r="AA70" i="1"/>
  <c r="AB70" i="1"/>
  <c r="AC70" i="1"/>
  <c r="AD70" i="1"/>
  <c r="AE70" i="1"/>
  <c r="AF70" i="1"/>
  <c r="X71" i="1"/>
  <c r="Y71" i="1"/>
  <c r="Z71" i="1"/>
  <c r="AA71" i="1"/>
  <c r="AB71" i="1"/>
  <c r="AC71" i="1"/>
  <c r="AD71" i="1"/>
  <c r="AE71" i="1"/>
  <c r="AF71" i="1"/>
  <c r="X72" i="1"/>
  <c r="Y72" i="1"/>
  <c r="Z72" i="1"/>
  <c r="AA72" i="1"/>
  <c r="AB72" i="1"/>
  <c r="AC72" i="1"/>
  <c r="AD72" i="1"/>
  <c r="AE72" i="1"/>
  <c r="AF72" i="1"/>
  <c r="X73" i="1"/>
  <c r="Y73" i="1"/>
  <c r="Z73" i="1"/>
  <c r="AA73" i="1"/>
  <c r="AB73" i="1"/>
  <c r="AC73" i="1"/>
  <c r="AD73" i="1"/>
  <c r="AE73" i="1"/>
  <c r="AF73" i="1"/>
  <c r="W64" i="1"/>
  <c r="W65" i="1"/>
  <c r="W66" i="1"/>
  <c r="W67" i="1"/>
  <c r="W68" i="1"/>
  <c r="W69" i="1"/>
  <c r="W70" i="1"/>
  <c r="W71" i="1"/>
  <c r="W72" i="1"/>
  <c r="W73" i="1"/>
  <c r="W63" i="1"/>
  <c r="X52" i="1"/>
  <c r="Y52" i="1"/>
  <c r="Z52" i="1"/>
  <c r="AA52" i="1"/>
  <c r="AB52" i="1"/>
  <c r="AC52" i="1"/>
  <c r="AD52" i="1"/>
  <c r="AE52" i="1"/>
  <c r="AF52" i="1"/>
  <c r="X53" i="1"/>
  <c r="Y53" i="1"/>
  <c r="Z53" i="1"/>
  <c r="AA53" i="1"/>
  <c r="AB53" i="1"/>
  <c r="AC53" i="1"/>
  <c r="AD53" i="1"/>
  <c r="AE53" i="1"/>
  <c r="AF53" i="1"/>
  <c r="X54" i="1"/>
  <c r="Y54" i="1"/>
  <c r="Z54" i="1"/>
  <c r="AA54" i="1"/>
  <c r="AB54" i="1"/>
  <c r="AC54" i="1"/>
  <c r="AD54" i="1"/>
  <c r="AE54" i="1"/>
  <c r="AF54" i="1"/>
  <c r="X55" i="1"/>
  <c r="Y55" i="1"/>
  <c r="Z55" i="1"/>
  <c r="AA55" i="1"/>
  <c r="AB55" i="1"/>
  <c r="AC55" i="1"/>
  <c r="AD55" i="1"/>
  <c r="AE55" i="1"/>
  <c r="AF55" i="1"/>
  <c r="X56" i="1"/>
  <c r="Y56" i="1"/>
  <c r="Z56" i="1"/>
  <c r="AA56" i="1"/>
  <c r="AB56" i="1"/>
  <c r="AC56" i="1"/>
  <c r="AD56" i="1"/>
  <c r="AE56" i="1"/>
  <c r="AF56" i="1"/>
  <c r="X57" i="1"/>
  <c r="Y57" i="1"/>
  <c r="Z57" i="1"/>
  <c r="AA57" i="1"/>
  <c r="AB57" i="1"/>
  <c r="AC57" i="1"/>
  <c r="AD57" i="1"/>
  <c r="AE57" i="1"/>
  <c r="AF57" i="1"/>
  <c r="X58" i="1"/>
  <c r="Y58" i="1"/>
  <c r="Z58" i="1"/>
  <c r="AA58" i="1"/>
  <c r="AB58" i="1"/>
  <c r="AC58" i="1"/>
  <c r="AD58" i="1"/>
  <c r="AE58" i="1"/>
  <c r="AF58" i="1"/>
  <c r="X59" i="1"/>
  <c r="Y59" i="1"/>
  <c r="Z59" i="1"/>
  <c r="AA59" i="1"/>
  <c r="AB59" i="1"/>
  <c r="AC59" i="1"/>
  <c r="AD59" i="1"/>
  <c r="AE59" i="1"/>
  <c r="AF59" i="1"/>
  <c r="X60" i="1"/>
  <c r="Y60" i="1"/>
  <c r="Z60" i="1"/>
  <c r="AA60" i="1"/>
  <c r="AB60" i="1"/>
  <c r="AC60" i="1"/>
  <c r="AD60" i="1"/>
  <c r="AE60" i="1"/>
  <c r="AF60" i="1"/>
  <c r="X61" i="1"/>
  <c r="Y61" i="1"/>
  <c r="Z61" i="1"/>
  <c r="AA61" i="1"/>
  <c r="AB61" i="1"/>
  <c r="AC61" i="1"/>
  <c r="AD61" i="1"/>
  <c r="AE61" i="1"/>
  <c r="AF61" i="1"/>
  <c r="X62" i="1"/>
  <c r="Y62" i="1"/>
  <c r="Z62" i="1"/>
  <c r="AA62" i="1"/>
  <c r="AB62" i="1"/>
  <c r="AC62" i="1"/>
  <c r="AD62" i="1"/>
  <c r="AE62" i="1"/>
  <c r="AF62" i="1"/>
  <c r="W53" i="1"/>
  <c r="W54" i="1"/>
  <c r="W55" i="1"/>
  <c r="W56" i="1"/>
  <c r="W57" i="1"/>
  <c r="W58" i="1"/>
  <c r="W59" i="1"/>
  <c r="W60" i="1"/>
  <c r="W61" i="1"/>
  <c r="W62" i="1"/>
  <c r="W52" i="1"/>
  <c r="X33" i="1"/>
  <c r="Y33" i="1"/>
  <c r="Z33" i="1"/>
  <c r="AA33" i="1"/>
  <c r="AB33" i="1"/>
  <c r="AC33" i="1"/>
  <c r="AD33" i="1"/>
  <c r="AE33" i="1"/>
  <c r="AF33" i="1"/>
  <c r="X34" i="1"/>
  <c r="Y34" i="1"/>
  <c r="Z34" i="1"/>
  <c r="AA34" i="1"/>
  <c r="AB34" i="1"/>
  <c r="AC34" i="1"/>
  <c r="AD34" i="1"/>
  <c r="AE34" i="1"/>
  <c r="AF34" i="1"/>
  <c r="X35" i="1"/>
  <c r="Y35" i="1"/>
  <c r="Z35" i="1"/>
  <c r="AA35" i="1"/>
  <c r="AB35" i="1"/>
  <c r="AC35" i="1"/>
  <c r="AD35" i="1"/>
  <c r="AE35" i="1"/>
  <c r="AF35" i="1"/>
  <c r="X36" i="1"/>
  <c r="Y36" i="1"/>
  <c r="Z36" i="1"/>
  <c r="AA36" i="1"/>
  <c r="AB36" i="1"/>
  <c r="AC36" i="1"/>
  <c r="AD36" i="1"/>
  <c r="AE36" i="1"/>
  <c r="AF36" i="1"/>
  <c r="X37" i="1"/>
  <c r="Y37" i="1"/>
  <c r="Z37" i="1"/>
  <c r="AA37" i="1"/>
  <c r="AB37" i="1"/>
  <c r="AC37" i="1"/>
  <c r="AD37" i="1"/>
  <c r="AE37" i="1"/>
  <c r="AF37" i="1"/>
  <c r="X38" i="1"/>
  <c r="Y38" i="1"/>
  <c r="Z38" i="1"/>
  <c r="AA38" i="1"/>
  <c r="AB38" i="1"/>
  <c r="AC38" i="1"/>
  <c r="AD38" i="1"/>
  <c r="AE38" i="1"/>
  <c r="AF38" i="1"/>
  <c r="X39" i="1"/>
  <c r="Y39" i="1"/>
  <c r="Z39" i="1"/>
  <c r="AA39" i="1"/>
  <c r="AB39" i="1"/>
  <c r="AC39" i="1"/>
  <c r="AD39" i="1"/>
  <c r="AE39" i="1"/>
  <c r="AF39" i="1"/>
  <c r="X40" i="1"/>
  <c r="Y40" i="1"/>
  <c r="Z40" i="1"/>
  <c r="AA40" i="1"/>
  <c r="AB40" i="1"/>
  <c r="AC40" i="1"/>
  <c r="AD40" i="1"/>
  <c r="AE40" i="1"/>
  <c r="AF40" i="1"/>
  <c r="X41" i="1"/>
  <c r="Y41" i="1"/>
  <c r="Z41" i="1"/>
  <c r="AA41" i="1"/>
  <c r="AB41" i="1"/>
  <c r="AC41" i="1"/>
  <c r="AD41" i="1"/>
  <c r="AE41" i="1"/>
  <c r="AF41" i="1"/>
  <c r="X42" i="1"/>
  <c r="Y42" i="1"/>
  <c r="Z42" i="1"/>
  <c r="AA42" i="1"/>
  <c r="AB42" i="1"/>
  <c r="AC42" i="1"/>
  <c r="AD42" i="1"/>
  <c r="AE42" i="1"/>
  <c r="AF42" i="1"/>
  <c r="X43" i="1"/>
  <c r="Y43" i="1"/>
  <c r="Z43" i="1"/>
  <c r="AA43" i="1"/>
  <c r="AB43" i="1"/>
  <c r="AC43" i="1"/>
  <c r="AD43" i="1"/>
  <c r="AE43" i="1"/>
  <c r="AF43" i="1"/>
  <c r="X44" i="1"/>
  <c r="Y44" i="1"/>
  <c r="Z44" i="1"/>
  <c r="AA44" i="1"/>
  <c r="AB44" i="1"/>
  <c r="AC44" i="1"/>
  <c r="AD44" i="1"/>
  <c r="AE44" i="1"/>
  <c r="AF44" i="1"/>
  <c r="X45" i="1"/>
  <c r="Y45" i="1"/>
  <c r="Z45" i="1"/>
  <c r="AA45" i="1"/>
  <c r="AB45" i="1"/>
  <c r="AC45" i="1"/>
  <c r="AD45" i="1"/>
  <c r="AE45" i="1"/>
  <c r="AF45" i="1"/>
  <c r="X46" i="1"/>
  <c r="Y46" i="1"/>
  <c r="Z46" i="1"/>
  <c r="AA46" i="1"/>
  <c r="AB46" i="1"/>
  <c r="AC46" i="1"/>
  <c r="AD46" i="1"/>
  <c r="AE46" i="1"/>
  <c r="AF46" i="1"/>
  <c r="X47" i="1"/>
  <c r="Y47" i="1"/>
  <c r="Z47" i="1"/>
  <c r="AA47" i="1"/>
  <c r="AB47" i="1"/>
  <c r="AC47" i="1"/>
  <c r="AD47" i="1"/>
  <c r="AE47" i="1"/>
  <c r="AF47" i="1"/>
  <c r="X48" i="1"/>
  <c r="Y48" i="1"/>
  <c r="Z48" i="1"/>
  <c r="AA48" i="1"/>
  <c r="AB48" i="1"/>
  <c r="AC48" i="1"/>
  <c r="AD48" i="1"/>
  <c r="AE48" i="1"/>
  <c r="AF48" i="1"/>
  <c r="X49" i="1"/>
  <c r="Y49" i="1"/>
  <c r="Z49" i="1"/>
  <c r="AA49" i="1"/>
  <c r="AB49" i="1"/>
  <c r="AC49" i="1"/>
  <c r="AD49" i="1"/>
  <c r="AE49" i="1"/>
  <c r="AF49" i="1"/>
  <c r="X50" i="1"/>
  <c r="Y50" i="1"/>
  <c r="Z50" i="1"/>
  <c r="AA50" i="1"/>
  <c r="AB50" i="1"/>
  <c r="AC50" i="1"/>
  <c r="AD50" i="1"/>
  <c r="AE50" i="1"/>
  <c r="AF50" i="1"/>
  <c r="X51" i="1"/>
  <c r="Y51" i="1"/>
  <c r="Z51" i="1"/>
  <c r="AA51" i="1"/>
  <c r="AB51" i="1"/>
  <c r="AC51" i="1"/>
  <c r="AD51" i="1"/>
  <c r="AE51" i="1"/>
  <c r="AF51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33" i="1"/>
  <c r="X20" i="1"/>
  <c r="Y20" i="1"/>
  <c r="Z20" i="1"/>
  <c r="AA20" i="1"/>
  <c r="AB20" i="1"/>
  <c r="AC20" i="1"/>
  <c r="AD20" i="1"/>
  <c r="AE20" i="1"/>
  <c r="AF20" i="1"/>
  <c r="X21" i="1"/>
  <c r="Y21" i="1"/>
  <c r="Z21" i="1"/>
  <c r="AA21" i="1"/>
  <c r="AB21" i="1"/>
  <c r="AC21" i="1"/>
  <c r="AD21" i="1"/>
  <c r="AE21" i="1"/>
  <c r="AF21" i="1"/>
  <c r="X22" i="1"/>
  <c r="Y22" i="1"/>
  <c r="Z22" i="1"/>
  <c r="AA22" i="1"/>
  <c r="AB22" i="1"/>
  <c r="AC22" i="1"/>
  <c r="AD22" i="1"/>
  <c r="AE22" i="1"/>
  <c r="AF22" i="1"/>
  <c r="X23" i="1"/>
  <c r="Y23" i="1"/>
  <c r="Z23" i="1"/>
  <c r="AA23" i="1"/>
  <c r="AB23" i="1"/>
  <c r="AC23" i="1"/>
  <c r="AD23" i="1"/>
  <c r="AE23" i="1"/>
  <c r="AF23" i="1"/>
  <c r="X24" i="1"/>
  <c r="Y24" i="1"/>
  <c r="Z24" i="1"/>
  <c r="AA24" i="1"/>
  <c r="AB24" i="1"/>
  <c r="AC24" i="1"/>
  <c r="AD24" i="1"/>
  <c r="AE24" i="1"/>
  <c r="AF24" i="1"/>
  <c r="X25" i="1"/>
  <c r="Y25" i="1"/>
  <c r="Z25" i="1"/>
  <c r="AA25" i="1"/>
  <c r="AB25" i="1"/>
  <c r="AC25" i="1"/>
  <c r="AD25" i="1"/>
  <c r="AE25" i="1"/>
  <c r="AF25" i="1"/>
  <c r="X26" i="1"/>
  <c r="Y26" i="1"/>
  <c r="Z26" i="1"/>
  <c r="AA26" i="1"/>
  <c r="AB26" i="1"/>
  <c r="AC26" i="1"/>
  <c r="AD26" i="1"/>
  <c r="AE26" i="1"/>
  <c r="AF26" i="1"/>
  <c r="X27" i="1"/>
  <c r="Y27" i="1"/>
  <c r="Z27" i="1"/>
  <c r="AA27" i="1"/>
  <c r="AB27" i="1"/>
  <c r="AC27" i="1"/>
  <c r="AD27" i="1"/>
  <c r="AE27" i="1"/>
  <c r="AF27" i="1"/>
  <c r="X28" i="1"/>
  <c r="Y28" i="1"/>
  <c r="Z28" i="1"/>
  <c r="AA28" i="1"/>
  <c r="AB28" i="1"/>
  <c r="AC28" i="1"/>
  <c r="AD28" i="1"/>
  <c r="AE28" i="1"/>
  <c r="AF28" i="1"/>
  <c r="X29" i="1"/>
  <c r="Y29" i="1"/>
  <c r="Z29" i="1"/>
  <c r="AA29" i="1"/>
  <c r="AB29" i="1"/>
  <c r="AC29" i="1"/>
  <c r="AD29" i="1"/>
  <c r="AE29" i="1"/>
  <c r="AF29" i="1"/>
  <c r="X30" i="1"/>
  <c r="Y30" i="1"/>
  <c r="Z30" i="1"/>
  <c r="AA30" i="1"/>
  <c r="AB30" i="1"/>
  <c r="AC30" i="1"/>
  <c r="AD30" i="1"/>
  <c r="AE30" i="1"/>
  <c r="AF30" i="1"/>
  <c r="X31" i="1"/>
  <c r="Y31" i="1"/>
  <c r="Z31" i="1"/>
  <c r="AA31" i="1"/>
  <c r="AB31" i="1"/>
  <c r="AC31" i="1"/>
  <c r="AD31" i="1"/>
  <c r="AE31" i="1"/>
  <c r="AF31" i="1"/>
  <c r="X32" i="1"/>
  <c r="Y32" i="1"/>
  <c r="Z32" i="1"/>
  <c r="AA32" i="1"/>
  <c r="AB32" i="1"/>
  <c r="AC32" i="1"/>
  <c r="AD32" i="1"/>
  <c r="AE32" i="1"/>
  <c r="AF32" i="1"/>
  <c r="W21" i="1"/>
  <c r="W22" i="1"/>
  <c r="W23" i="1"/>
  <c r="W24" i="1"/>
  <c r="W25" i="1"/>
  <c r="W26" i="1"/>
  <c r="W27" i="1"/>
  <c r="W28" i="1"/>
  <c r="W29" i="1"/>
  <c r="W30" i="1"/>
  <c r="W31" i="1"/>
  <c r="W32" i="1"/>
  <c r="W20" i="1"/>
  <c r="X5" i="1"/>
  <c r="Y5" i="1"/>
  <c r="Z5" i="1"/>
  <c r="AA5" i="1"/>
  <c r="AB5" i="1"/>
  <c r="AC5" i="1"/>
  <c r="AD5" i="1"/>
  <c r="AE5" i="1"/>
  <c r="AF5" i="1"/>
  <c r="X6" i="1"/>
  <c r="Y6" i="1"/>
  <c r="Z6" i="1"/>
  <c r="AA6" i="1"/>
  <c r="AB6" i="1"/>
  <c r="AC6" i="1"/>
  <c r="AD6" i="1"/>
  <c r="AE6" i="1"/>
  <c r="AF6" i="1"/>
  <c r="X7" i="1"/>
  <c r="Y7" i="1"/>
  <c r="Z7" i="1"/>
  <c r="AA7" i="1"/>
  <c r="AB7" i="1"/>
  <c r="AC7" i="1"/>
  <c r="AD7" i="1"/>
  <c r="AE7" i="1"/>
  <c r="AF7" i="1"/>
  <c r="X8" i="1"/>
  <c r="Y8" i="1"/>
  <c r="Z8" i="1"/>
  <c r="AA8" i="1"/>
  <c r="AB8" i="1"/>
  <c r="AC8" i="1"/>
  <c r="AD8" i="1"/>
  <c r="AE8" i="1"/>
  <c r="AF8" i="1"/>
  <c r="X9" i="1"/>
  <c r="Y9" i="1"/>
  <c r="Z9" i="1"/>
  <c r="AA9" i="1"/>
  <c r="AB9" i="1"/>
  <c r="AC9" i="1"/>
  <c r="AD9" i="1"/>
  <c r="AE9" i="1"/>
  <c r="AF9" i="1"/>
  <c r="X10" i="1"/>
  <c r="Y10" i="1"/>
  <c r="Z10" i="1"/>
  <c r="AA10" i="1"/>
  <c r="AB10" i="1"/>
  <c r="AC10" i="1"/>
  <c r="AD10" i="1"/>
  <c r="AE10" i="1"/>
  <c r="AF10" i="1"/>
  <c r="X11" i="1"/>
  <c r="Y11" i="1"/>
  <c r="Z11" i="1"/>
  <c r="AA11" i="1"/>
  <c r="AB11" i="1"/>
  <c r="AC11" i="1"/>
  <c r="AD11" i="1"/>
  <c r="AE11" i="1"/>
  <c r="AF11" i="1"/>
  <c r="X12" i="1"/>
  <c r="Y12" i="1"/>
  <c r="Z12" i="1"/>
  <c r="AA12" i="1"/>
  <c r="AB12" i="1"/>
  <c r="AC12" i="1"/>
  <c r="AD12" i="1"/>
  <c r="AE12" i="1"/>
  <c r="AF12" i="1"/>
  <c r="X13" i="1"/>
  <c r="Y13" i="1"/>
  <c r="Z13" i="1"/>
  <c r="AA13" i="1"/>
  <c r="AB13" i="1"/>
  <c r="AC13" i="1"/>
  <c r="AD13" i="1"/>
  <c r="AE13" i="1"/>
  <c r="AF13" i="1"/>
  <c r="X14" i="1"/>
  <c r="Y14" i="1"/>
  <c r="Z14" i="1"/>
  <c r="AA14" i="1"/>
  <c r="AB14" i="1"/>
  <c r="AC14" i="1"/>
  <c r="AD14" i="1"/>
  <c r="AE14" i="1"/>
  <c r="AF14" i="1"/>
  <c r="X15" i="1"/>
  <c r="Y15" i="1"/>
  <c r="Z15" i="1"/>
  <c r="AA15" i="1"/>
  <c r="AB15" i="1"/>
  <c r="AC15" i="1"/>
  <c r="AD15" i="1"/>
  <c r="AE15" i="1"/>
  <c r="AF15" i="1"/>
  <c r="X16" i="1"/>
  <c r="Y16" i="1"/>
  <c r="Z16" i="1"/>
  <c r="AA16" i="1"/>
  <c r="AB16" i="1"/>
  <c r="AC16" i="1"/>
  <c r="AD16" i="1"/>
  <c r="AE16" i="1"/>
  <c r="AF16" i="1"/>
  <c r="X19" i="1"/>
  <c r="Y19" i="1"/>
  <c r="Z19" i="1"/>
  <c r="AA19" i="1"/>
  <c r="AB19" i="1"/>
  <c r="AC19" i="1"/>
  <c r="AD19" i="1"/>
  <c r="AE19" i="1"/>
  <c r="AF19" i="1"/>
  <c r="W6" i="1"/>
  <c r="W7" i="1"/>
  <c r="W8" i="1"/>
  <c r="W9" i="1"/>
  <c r="W10" i="1"/>
  <c r="W11" i="1"/>
  <c r="W12" i="1"/>
  <c r="W13" i="1"/>
  <c r="W14" i="1"/>
  <c r="W15" i="1"/>
  <c r="W16" i="1"/>
  <c r="W19" i="1"/>
  <c r="X3" i="1"/>
  <c r="Y3" i="1"/>
  <c r="Z3" i="1"/>
  <c r="AA3" i="1"/>
  <c r="AB3" i="1"/>
  <c r="AC3" i="1"/>
  <c r="AD3" i="1"/>
  <c r="AE3" i="1"/>
  <c r="AF3" i="1"/>
  <c r="W3" i="1"/>
  <c r="W5" i="1"/>
  <c r="N63" i="1"/>
  <c r="O63" i="1"/>
  <c r="P63" i="1"/>
  <c r="Q63" i="1"/>
  <c r="R63" i="1"/>
  <c r="S63" i="1"/>
  <c r="T63" i="1"/>
  <c r="U63" i="1"/>
  <c r="V63" i="1"/>
  <c r="N64" i="1"/>
  <c r="O64" i="1"/>
  <c r="P64" i="1"/>
  <c r="Q64" i="1"/>
  <c r="R64" i="1"/>
  <c r="S64" i="1"/>
  <c r="T64" i="1"/>
  <c r="U64" i="1"/>
  <c r="V64" i="1"/>
  <c r="N65" i="1"/>
  <c r="O65" i="1"/>
  <c r="P65" i="1"/>
  <c r="Q65" i="1"/>
  <c r="R65" i="1"/>
  <c r="S65" i="1"/>
  <c r="T65" i="1"/>
  <c r="U65" i="1"/>
  <c r="V65" i="1"/>
  <c r="N66" i="1"/>
  <c r="O66" i="1"/>
  <c r="P66" i="1"/>
  <c r="Q66" i="1"/>
  <c r="R66" i="1"/>
  <c r="S66" i="1"/>
  <c r="T66" i="1"/>
  <c r="U66" i="1"/>
  <c r="V66" i="1"/>
  <c r="N67" i="1"/>
  <c r="O67" i="1"/>
  <c r="P67" i="1"/>
  <c r="Q67" i="1"/>
  <c r="R67" i="1"/>
  <c r="S67" i="1"/>
  <c r="T67" i="1"/>
  <c r="U67" i="1"/>
  <c r="V67" i="1"/>
  <c r="N68" i="1"/>
  <c r="O68" i="1"/>
  <c r="P68" i="1"/>
  <c r="Q68" i="1"/>
  <c r="R68" i="1"/>
  <c r="S68" i="1"/>
  <c r="T68" i="1"/>
  <c r="U68" i="1"/>
  <c r="V68" i="1"/>
  <c r="N69" i="1"/>
  <c r="O69" i="1"/>
  <c r="P69" i="1"/>
  <c r="Q69" i="1"/>
  <c r="R69" i="1"/>
  <c r="S69" i="1"/>
  <c r="T69" i="1"/>
  <c r="U69" i="1"/>
  <c r="V69" i="1"/>
  <c r="N70" i="1"/>
  <c r="O70" i="1"/>
  <c r="P70" i="1"/>
  <c r="Q70" i="1"/>
  <c r="R70" i="1"/>
  <c r="S70" i="1"/>
  <c r="T70" i="1"/>
  <c r="U70" i="1"/>
  <c r="V70" i="1"/>
  <c r="N71" i="1"/>
  <c r="O71" i="1"/>
  <c r="P71" i="1"/>
  <c r="Q71" i="1"/>
  <c r="R71" i="1"/>
  <c r="S71" i="1"/>
  <c r="T71" i="1"/>
  <c r="U71" i="1"/>
  <c r="V71" i="1"/>
  <c r="N72" i="1"/>
  <c r="O72" i="1"/>
  <c r="P72" i="1"/>
  <c r="Q72" i="1"/>
  <c r="R72" i="1"/>
  <c r="S72" i="1"/>
  <c r="T72" i="1"/>
  <c r="U72" i="1"/>
  <c r="V72" i="1"/>
  <c r="N73" i="1"/>
  <c r="O73" i="1"/>
  <c r="P73" i="1"/>
  <c r="Q73" i="1"/>
  <c r="R73" i="1"/>
  <c r="S73" i="1"/>
  <c r="T73" i="1"/>
  <c r="U73" i="1"/>
  <c r="V73" i="1"/>
  <c r="M64" i="1"/>
  <c r="M65" i="1"/>
  <c r="M66" i="1"/>
  <c r="M67" i="1"/>
  <c r="M68" i="1"/>
  <c r="M69" i="1"/>
  <c r="M70" i="1"/>
  <c r="M71" i="1"/>
  <c r="M72" i="1"/>
  <c r="M73" i="1"/>
  <c r="M63" i="1"/>
  <c r="N52" i="1"/>
  <c r="O52" i="1"/>
  <c r="P52" i="1"/>
  <c r="Q52" i="1"/>
  <c r="R52" i="1"/>
  <c r="S52" i="1"/>
  <c r="T52" i="1"/>
  <c r="U52" i="1"/>
  <c r="V52" i="1"/>
  <c r="N53" i="1"/>
  <c r="O53" i="1"/>
  <c r="P53" i="1"/>
  <c r="Q53" i="1"/>
  <c r="R53" i="1"/>
  <c r="S53" i="1"/>
  <c r="T53" i="1"/>
  <c r="U53" i="1"/>
  <c r="V53" i="1"/>
  <c r="N54" i="1"/>
  <c r="O54" i="1"/>
  <c r="P54" i="1"/>
  <c r="Q54" i="1"/>
  <c r="R54" i="1"/>
  <c r="S54" i="1"/>
  <c r="T54" i="1"/>
  <c r="U54" i="1"/>
  <c r="V54" i="1"/>
  <c r="N55" i="1"/>
  <c r="O55" i="1"/>
  <c r="P55" i="1"/>
  <c r="Q55" i="1"/>
  <c r="R55" i="1"/>
  <c r="S55" i="1"/>
  <c r="T55" i="1"/>
  <c r="U55" i="1"/>
  <c r="V55" i="1"/>
  <c r="N56" i="1"/>
  <c r="O56" i="1"/>
  <c r="P56" i="1"/>
  <c r="Q56" i="1"/>
  <c r="R56" i="1"/>
  <c r="S56" i="1"/>
  <c r="T56" i="1"/>
  <c r="U56" i="1"/>
  <c r="V56" i="1"/>
  <c r="N57" i="1"/>
  <c r="O57" i="1"/>
  <c r="P57" i="1"/>
  <c r="Q57" i="1"/>
  <c r="R57" i="1"/>
  <c r="S57" i="1"/>
  <c r="T57" i="1"/>
  <c r="U57" i="1"/>
  <c r="V57" i="1"/>
  <c r="N58" i="1"/>
  <c r="O58" i="1"/>
  <c r="P58" i="1"/>
  <c r="Q58" i="1"/>
  <c r="R58" i="1"/>
  <c r="S58" i="1"/>
  <c r="T58" i="1"/>
  <c r="U58" i="1"/>
  <c r="V58" i="1"/>
  <c r="N59" i="1"/>
  <c r="O59" i="1"/>
  <c r="P59" i="1"/>
  <c r="Q59" i="1"/>
  <c r="R59" i="1"/>
  <c r="S59" i="1"/>
  <c r="T59" i="1"/>
  <c r="U59" i="1"/>
  <c r="V59" i="1"/>
  <c r="N60" i="1"/>
  <c r="O60" i="1"/>
  <c r="P60" i="1"/>
  <c r="Q60" i="1"/>
  <c r="R60" i="1"/>
  <c r="S60" i="1"/>
  <c r="T60" i="1"/>
  <c r="U60" i="1"/>
  <c r="V60" i="1"/>
  <c r="N61" i="1"/>
  <c r="O61" i="1"/>
  <c r="P61" i="1"/>
  <c r="Q61" i="1"/>
  <c r="R61" i="1"/>
  <c r="S61" i="1"/>
  <c r="T61" i="1"/>
  <c r="U61" i="1"/>
  <c r="V61" i="1"/>
  <c r="N62" i="1"/>
  <c r="O62" i="1"/>
  <c r="P62" i="1"/>
  <c r="Q62" i="1"/>
  <c r="R62" i="1"/>
  <c r="S62" i="1"/>
  <c r="T62" i="1"/>
  <c r="U62" i="1"/>
  <c r="V62" i="1"/>
  <c r="M53" i="1"/>
  <c r="M54" i="1"/>
  <c r="M55" i="1"/>
  <c r="M56" i="1"/>
  <c r="M57" i="1"/>
  <c r="M58" i="1"/>
  <c r="M59" i="1"/>
  <c r="M60" i="1"/>
  <c r="M61" i="1"/>
  <c r="M62" i="1"/>
  <c r="M52" i="1"/>
  <c r="N33" i="1"/>
  <c r="O33" i="1"/>
  <c r="P33" i="1"/>
  <c r="Q33" i="1"/>
  <c r="R33" i="1"/>
  <c r="S33" i="1"/>
  <c r="T33" i="1"/>
  <c r="U33" i="1"/>
  <c r="V33" i="1"/>
  <c r="N34" i="1"/>
  <c r="O34" i="1"/>
  <c r="P34" i="1"/>
  <c r="Q34" i="1"/>
  <c r="R34" i="1"/>
  <c r="S34" i="1"/>
  <c r="T34" i="1"/>
  <c r="U34" i="1"/>
  <c r="V34" i="1"/>
  <c r="N35" i="1"/>
  <c r="O35" i="1"/>
  <c r="P35" i="1"/>
  <c r="Q35" i="1"/>
  <c r="R35" i="1"/>
  <c r="S35" i="1"/>
  <c r="T35" i="1"/>
  <c r="U35" i="1"/>
  <c r="V35" i="1"/>
  <c r="N36" i="1"/>
  <c r="O36" i="1"/>
  <c r="P36" i="1"/>
  <c r="Q36" i="1"/>
  <c r="R36" i="1"/>
  <c r="S36" i="1"/>
  <c r="T36" i="1"/>
  <c r="U36" i="1"/>
  <c r="V36" i="1"/>
  <c r="N37" i="1"/>
  <c r="O37" i="1"/>
  <c r="P37" i="1"/>
  <c r="Q37" i="1"/>
  <c r="R37" i="1"/>
  <c r="S37" i="1"/>
  <c r="T37" i="1"/>
  <c r="U37" i="1"/>
  <c r="V37" i="1"/>
  <c r="N38" i="1"/>
  <c r="O38" i="1"/>
  <c r="P38" i="1"/>
  <c r="Q38" i="1"/>
  <c r="R38" i="1"/>
  <c r="S38" i="1"/>
  <c r="T38" i="1"/>
  <c r="U38" i="1"/>
  <c r="V38" i="1"/>
  <c r="N39" i="1"/>
  <c r="O39" i="1"/>
  <c r="P39" i="1"/>
  <c r="Q39" i="1"/>
  <c r="R39" i="1"/>
  <c r="S39" i="1"/>
  <c r="T39" i="1"/>
  <c r="U39" i="1"/>
  <c r="V39" i="1"/>
  <c r="N40" i="1"/>
  <c r="O40" i="1"/>
  <c r="P40" i="1"/>
  <c r="Q40" i="1"/>
  <c r="R40" i="1"/>
  <c r="S40" i="1"/>
  <c r="T40" i="1"/>
  <c r="U40" i="1"/>
  <c r="V40" i="1"/>
  <c r="N41" i="1"/>
  <c r="O41" i="1"/>
  <c r="P41" i="1"/>
  <c r="Q41" i="1"/>
  <c r="R41" i="1"/>
  <c r="S41" i="1"/>
  <c r="T41" i="1"/>
  <c r="U41" i="1"/>
  <c r="V41" i="1"/>
  <c r="N42" i="1"/>
  <c r="O42" i="1"/>
  <c r="P42" i="1"/>
  <c r="Q42" i="1"/>
  <c r="R42" i="1"/>
  <c r="S42" i="1"/>
  <c r="T42" i="1"/>
  <c r="U42" i="1"/>
  <c r="V42" i="1"/>
  <c r="N43" i="1"/>
  <c r="O43" i="1"/>
  <c r="P43" i="1"/>
  <c r="Q43" i="1"/>
  <c r="R43" i="1"/>
  <c r="S43" i="1"/>
  <c r="T43" i="1"/>
  <c r="U43" i="1"/>
  <c r="V43" i="1"/>
  <c r="N44" i="1"/>
  <c r="O44" i="1"/>
  <c r="P44" i="1"/>
  <c r="Q44" i="1"/>
  <c r="R44" i="1"/>
  <c r="S44" i="1"/>
  <c r="T44" i="1"/>
  <c r="U44" i="1"/>
  <c r="V44" i="1"/>
  <c r="N45" i="1"/>
  <c r="O45" i="1"/>
  <c r="P45" i="1"/>
  <c r="Q45" i="1"/>
  <c r="R45" i="1"/>
  <c r="S45" i="1"/>
  <c r="T45" i="1"/>
  <c r="U45" i="1"/>
  <c r="V45" i="1"/>
  <c r="N46" i="1"/>
  <c r="O46" i="1"/>
  <c r="P46" i="1"/>
  <c r="Q46" i="1"/>
  <c r="R46" i="1"/>
  <c r="S46" i="1"/>
  <c r="T46" i="1"/>
  <c r="U46" i="1"/>
  <c r="V46" i="1"/>
  <c r="N47" i="1"/>
  <c r="O47" i="1"/>
  <c r="P47" i="1"/>
  <c r="Q47" i="1"/>
  <c r="R47" i="1"/>
  <c r="S47" i="1"/>
  <c r="T47" i="1"/>
  <c r="U47" i="1"/>
  <c r="V47" i="1"/>
  <c r="N48" i="1"/>
  <c r="O48" i="1"/>
  <c r="P48" i="1"/>
  <c r="Q48" i="1"/>
  <c r="R48" i="1"/>
  <c r="S48" i="1"/>
  <c r="T48" i="1"/>
  <c r="U48" i="1"/>
  <c r="V48" i="1"/>
  <c r="N49" i="1"/>
  <c r="O49" i="1"/>
  <c r="P49" i="1"/>
  <c r="Q49" i="1"/>
  <c r="R49" i="1"/>
  <c r="S49" i="1"/>
  <c r="T49" i="1"/>
  <c r="U49" i="1"/>
  <c r="V49" i="1"/>
  <c r="N50" i="1"/>
  <c r="O50" i="1"/>
  <c r="P50" i="1"/>
  <c r="Q50" i="1"/>
  <c r="R50" i="1"/>
  <c r="S50" i="1"/>
  <c r="T50" i="1"/>
  <c r="U50" i="1"/>
  <c r="V50" i="1"/>
  <c r="N51" i="1"/>
  <c r="O51" i="1"/>
  <c r="P51" i="1"/>
  <c r="Q51" i="1"/>
  <c r="R51" i="1"/>
  <c r="S51" i="1"/>
  <c r="T51" i="1"/>
  <c r="U51" i="1"/>
  <c r="V51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33" i="1"/>
  <c r="E33" i="1"/>
  <c r="G33" i="1"/>
  <c r="K33" i="1"/>
  <c r="E34" i="1"/>
  <c r="G34" i="1"/>
  <c r="K34" i="1"/>
  <c r="L33" i="1"/>
  <c r="H33" i="1"/>
  <c r="F33" i="1"/>
  <c r="N20" i="1"/>
  <c r="O20" i="1"/>
  <c r="P20" i="1"/>
  <c r="Q20" i="1"/>
  <c r="R20" i="1"/>
  <c r="S20" i="1"/>
  <c r="T20" i="1"/>
  <c r="U20" i="1"/>
  <c r="V20" i="1"/>
  <c r="N21" i="1"/>
  <c r="O21" i="1"/>
  <c r="P21" i="1"/>
  <c r="Q21" i="1"/>
  <c r="R21" i="1"/>
  <c r="S21" i="1"/>
  <c r="T21" i="1"/>
  <c r="U21" i="1"/>
  <c r="V21" i="1"/>
  <c r="N22" i="1"/>
  <c r="O22" i="1"/>
  <c r="P22" i="1"/>
  <c r="Q22" i="1"/>
  <c r="R22" i="1"/>
  <c r="S22" i="1"/>
  <c r="T22" i="1"/>
  <c r="U22" i="1"/>
  <c r="V22" i="1"/>
  <c r="N23" i="1"/>
  <c r="O23" i="1"/>
  <c r="P23" i="1"/>
  <c r="Q23" i="1"/>
  <c r="R23" i="1"/>
  <c r="S23" i="1"/>
  <c r="T23" i="1"/>
  <c r="U23" i="1"/>
  <c r="V23" i="1"/>
  <c r="N24" i="1"/>
  <c r="O24" i="1"/>
  <c r="P24" i="1"/>
  <c r="Q24" i="1"/>
  <c r="R24" i="1"/>
  <c r="S24" i="1"/>
  <c r="T24" i="1"/>
  <c r="U24" i="1"/>
  <c r="V24" i="1"/>
  <c r="N25" i="1"/>
  <c r="O25" i="1"/>
  <c r="P25" i="1"/>
  <c r="Q25" i="1"/>
  <c r="R25" i="1"/>
  <c r="S25" i="1"/>
  <c r="T25" i="1"/>
  <c r="U25" i="1"/>
  <c r="V25" i="1"/>
  <c r="N26" i="1"/>
  <c r="O26" i="1"/>
  <c r="P26" i="1"/>
  <c r="Q26" i="1"/>
  <c r="R26" i="1"/>
  <c r="S26" i="1"/>
  <c r="T26" i="1"/>
  <c r="U26" i="1"/>
  <c r="V26" i="1"/>
  <c r="N27" i="1"/>
  <c r="O27" i="1"/>
  <c r="P27" i="1"/>
  <c r="Q27" i="1"/>
  <c r="R27" i="1"/>
  <c r="S27" i="1"/>
  <c r="T27" i="1"/>
  <c r="U27" i="1"/>
  <c r="V27" i="1"/>
  <c r="N28" i="1"/>
  <c r="O28" i="1"/>
  <c r="P28" i="1"/>
  <c r="Q28" i="1"/>
  <c r="R28" i="1"/>
  <c r="S28" i="1"/>
  <c r="T28" i="1"/>
  <c r="U28" i="1"/>
  <c r="V28" i="1"/>
  <c r="N29" i="1"/>
  <c r="O29" i="1"/>
  <c r="P29" i="1"/>
  <c r="Q29" i="1"/>
  <c r="R29" i="1"/>
  <c r="S29" i="1"/>
  <c r="T29" i="1"/>
  <c r="U29" i="1"/>
  <c r="V29" i="1"/>
  <c r="N30" i="1"/>
  <c r="O30" i="1"/>
  <c r="P30" i="1"/>
  <c r="Q30" i="1"/>
  <c r="R30" i="1"/>
  <c r="S30" i="1"/>
  <c r="T30" i="1"/>
  <c r="U30" i="1"/>
  <c r="V30" i="1"/>
  <c r="N31" i="1"/>
  <c r="O31" i="1"/>
  <c r="P31" i="1"/>
  <c r="Q31" i="1"/>
  <c r="R31" i="1"/>
  <c r="S31" i="1"/>
  <c r="T31" i="1"/>
  <c r="U31" i="1"/>
  <c r="V31" i="1"/>
  <c r="N32" i="1"/>
  <c r="O32" i="1"/>
  <c r="P32" i="1"/>
  <c r="Q32" i="1"/>
  <c r="R32" i="1"/>
  <c r="S32" i="1"/>
  <c r="T32" i="1"/>
  <c r="U32" i="1"/>
  <c r="V32" i="1"/>
  <c r="M21" i="1"/>
  <c r="M22" i="1"/>
  <c r="M23" i="1"/>
  <c r="M24" i="1"/>
  <c r="M25" i="1"/>
  <c r="M26" i="1"/>
  <c r="M27" i="1"/>
  <c r="M28" i="1"/>
  <c r="M29" i="1"/>
  <c r="M30" i="1"/>
  <c r="M31" i="1"/>
  <c r="M32" i="1"/>
  <c r="M20" i="1"/>
  <c r="M6" i="1"/>
  <c r="M7" i="1"/>
  <c r="M8" i="1"/>
  <c r="M9" i="1"/>
  <c r="M10" i="1"/>
  <c r="M11" i="1"/>
  <c r="M12" i="1"/>
  <c r="M13" i="1"/>
  <c r="M14" i="1"/>
  <c r="M15" i="1"/>
  <c r="M16" i="1"/>
  <c r="M19" i="1"/>
  <c r="M5" i="1"/>
  <c r="M4" i="1"/>
  <c r="M3" i="1"/>
  <c r="V19" i="1"/>
  <c r="U19" i="1"/>
  <c r="T19" i="1"/>
  <c r="S19" i="1"/>
  <c r="R19" i="1"/>
  <c r="Q19" i="1"/>
  <c r="P19" i="1"/>
  <c r="O19" i="1"/>
  <c r="N19" i="1"/>
  <c r="V16" i="1"/>
  <c r="U16" i="1"/>
  <c r="T16" i="1"/>
  <c r="S16" i="1"/>
  <c r="R16" i="1"/>
  <c r="Q16" i="1"/>
  <c r="P16" i="1"/>
  <c r="O16" i="1"/>
  <c r="N16" i="1"/>
  <c r="V15" i="1"/>
  <c r="U15" i="1"/>
  <c r="T15" i="1"/>
  <c r="S15" i="1"/>
  <c r="R15" i="1"/>
  <c r="Q15" i="1"/>
  <c r="P15" i="1"/>
  <c r="O15" i="1"/>
  <c r="N15" i="1"/>
  <c r="V14" i="1"/>
  <c r="U14" i="1"/>
  <c r="T14" i="1"/>
  <c r="S14" i="1"/>
  <c r="R14" i="1"/>
  <c r="Q14" i="1"/>
  <c r="P14" i="1"/>
  <c r="O14" i="1"/>
  <c r="N14" i="1"/>
  <c r="V13" i="1"/>
  <c r="U13" i="1"/>
  <c r="T13" i="1"/>
  <c r="S13" i="1"/>
  <c r="R13" i="1"/>
  <c r="Q13" i="1"/>
  <c r="P13" i="1"/>
  <c r="O13" i="1"/>
  <c r="N13" i="1"/>
  <c r="V12" i="1"/>
  <c r="U12" i="1"/>
  <c r="T12" i="1"/>
  <c r="S12" i="1"/>
  <c r="R12" i="1"/>
  <c r="Q12" i="1"/>
  <c r="P12" i="1"/>
  <c r="O12" i="1"/>
  <c r="N12" i="1"/>
  <c r="V11" i="1"/>
  <c r="U11" i="1"/>
  <c r="T11" i="1"/>
  <c r="S11" i="1"/>
  <c r="R11" i="1"/>
  <c r="Q11" i="1"/>
  <c r="P11" i="1"/>
  <c r="O11" i="1"/>
  <c r="N11" i="1"/>
  <c r="V10" i="1"/>
  <c r="U10" i="1"/>
  <c r="T10" i="1"/>
  <c r="S10" i="1"/>
  <c r="R10" i="1"/>
  <c r="Q10" i="1"/>
  <c r="P10" i="1"/>
  <c r="O10" i="1"/>
  <c r="N10" i="1"/>
  <c r="V9" i="1"/>
  <c r="U9" i="1"/>
  <c r="T9" i="1"/>
  <c r="S9" i="1"/>
  <c r="R9" i="1"/>
  <c r="Q9" i="1"/>
  <c r="P9" i="1"/>
  <c r="O9" i="1"/>
  <c r="N9" i="1"/>
  <c r="V8" i="1"/>
  <c r="U8" i="1"/>
  <c r="T8" i="1"/>
  <c r="S8" i="1"/>
  <c r="R8" i="1"/>
  <c r="Q8" i="1"/>
  <c r="P8" i="1"/>
  <c r="O8" i="1"/>
  <c r="N8" i="1"/>
  <c r="V7" i="1"/>
  <c r="U7" i="1"/>
  <c r="T7" i="1"/>
  <c r="S7" i="1"/>
  <c r="R7" i="1"/>
  <c r="Q7" i="1"/>
  <c r="P7" i="1"/>
  <c r="O7" i="1"/>
  <c r="N7" i="1"/>
  <c r="V6" i="1"/>
  <c r="U6" i="1"/>
  <c r="T6" i="1"/>
  <c r="S6" i="1"/>
  <c r="R6" i="1"/>
  <c r="Q6" i="1"/>
  <c r="P6" i="1"/>
  <c r="O6" i="1"/>
  <c r="N6" i="1"/>
  <c r="V5" i="1"/>
  <c r="U5" i="1"/>
  <c r="T5" i="1"/>
  <c r="S5" i="1"/>
  <c r="R5" i="1"/>
  <c r="Q5" i="1"/>
  <c r="P5" i="1"/>
  <c r="O5" i="1"/>
  <c r="N5" i="1"/>
  <c r="V4" i="1"/>
  <c r="U4" i="1"/>
  <c r="T4" i="1"/>
  <c r="S4" i="1"/>
  <c r="R4" i="1"/>
  <c r="Q4" i="1"/>
  <c r="P4" i="1"/>
  <c r="O4" i="1"/>
  <c r="N4" i="1"/>
  <c r="V3" i="1"/>
  <c r="U3" i="1"/>
  <c r="T3" i="1"/>
  <c r="S3" i="1"/>
  <c r="R3" i="1"/>
  <c r="Q3" i="1"/>
  <c r="P3" i="1"/>
  <c r="O3" i="1"/>
  <c r="N3" i="1"/>
  <c r="AL4" i="1"/>
  <c r="AK4" i="1"/>
  <c r="AJ4" i="1"/>
  <c r="AB4" i="1"/>
  <c r="AA4" i="1"/>
  <c r="Z4" i="1"/>
  <c r="E23" i="1"/>
  <c r="G23" i="1"/>
  <c r="K23" i="1"/>
  <c r="E22" i="1"/>
  <c r="G22" i="1"/>
  <c r="K22" i="1"/>
  <c r="E21" i="1"/>
  <c r="G21" i="1"/>
  <c r="K21" i="1"/>
  <c r="E20" i="1"/>
  <c r="G20" i="1"/>
  <c r="K20" i="1"/>
  <c r="E70" i="1"/>
  <c r="F70" i="1"/>
  <c r="G70" i="1"/>
  <c r="H70" i="1"/>
  <c r="J70" i="1"/>
  <c r="K70" i="1"/>
  <c r="L70" i="1"/>
  <c r="E71" i="1"/>
  <c r="F71" i="1"/>
  <c r="G71" i="1"/>
  <c r="H71" i="1"/>
  <c r="J71" i="1"/>
  <c r="K71" i="1"/>
  <c r="L71" i="1"/>
  <c r="E72" i="1"/>
  <c r="F72" i="1"/>
  <c r="G72" i="1"/>
  <c r="H72" i="1"/>
  <c r="J72" i="1"/>
  <c r="K72" i="1"/>
  <c r="L72" i="1"/>
  <c r="E73" i="1"/>
  <c r="F73" i="1"/>
  <c r="G73" i="1"/>
  <c r="H73" i="1"/>
  <c r="J73" i="1"/>
  <c r="K73" i="1"/>
  <c r="L73" i="1"/>
  <c r="E57" i="1"/>
  <c r="G57" i="1"/>
  <c r="K57" i="1"/>
  <c r="E58" i="1"/>
  <c r="G58" i="1"/>
  <c r="K58" i="1"/>
  <c r="E59" i="1"/>
  <c r="G59" i="1"/>
  <c r="K59" i="1"/>
  <c r="E60" i="1"/>
  <c r="G60" i="1"/>
  <c r="K60" i="1"/>
  <c r="E61" i="1"/>
  <c r="G61" i="1"/>
  <c r="K61" i="1"/>
  <c r="E62" i="1"/>
  <c r="G62" i="1"/>
  <c r="K62" i="1"/>
  <c r="L57" i="1"/>
  <c r="J57" i="1"/>
  <c r="H57" i="1"/>
  <c r="F57" i="1"/>
  <c r="E52" i="1"/>
  <c r="G52" i="1"/>
  <c r="K52" i="1"/>
  <c r="E53" i="1"/>
  <c r="G53" i="1"/>
  <c r="K53" i="1"/>
  <c r="E54" i="1"/>
  <c r="G54" i="1"/>
  <c r="K54" i="1"/>
  <c r="L52" i="1"/>
  <c r="J52" i="1"/>
  <c r="H52" i="1"/>
  <c r="F52" i="1"/>
  <c r="E66" i="1"/>
  <c r="F66" i="1"/>
  <c r="G66" i="1"/>
  <c r="H66" i="1"/>
  <c r="J66" i="1"/>
  <c r="K66" i="1"/>
  <c r="L66" i="1"/>
  <c r="E67" i="1"/>
  <c r="F67" i="1"/>
  <c r="G67" i="1"/>
  <c r="H67" i="1"/>
  <c r="J67" i="1"/>
  <c r="K67" i="1"/>
  <c r="L67" i="1"/>
  <c r="E68" i="1"/>
  <c r="F68" i="1"/>
  <c r="G68" i="1"/>
  <c r="H68" i="1"/>
  <c r="J68" i="1"/>
  <c r="K68" i="1"/>
  <c r="L68" i="1"/>
  <c r="E69" i="1"/>
  <c r="F69" i="1"/>
  <c r="G69" i="1"/>
  <c r="H69" i="1"/>
  <c r="J69" i="1"/>
  <c r="K69" i="1"/>
  <c r="L69" i="1"/>
  <c r="E65" i="1"/>
  <c r="G65" i="1"/>
  <c r="K65" i="1"/>
  <c r="L65" i="1"/>
  <c r="J65" i="1"/>
  <c r="H65" i="1"/>
  <c r="F65" i="1"/>
  <c r="E64" i="1"/>
  <c r="F64" i="1"/>
  <c r="G64" i="1"/>
  <c r="H64" i="1"/>
  <c r="J64" i="1"/>
  <c r="K64" i="1"/>
  <c r="L64" i="1"/>
  <c r="E63" i="1"/>
  <c r="G63" i="1"/>
  <c r="K63" i="1"/>
  <c r="L63" i="1"/>
  <c r="J63" i="1"/>
  <c r="H63" i="1"/>
  <c r="F63" i="1"/>
  <c r="E56" i="1"/>
  <c r="G56" i="1"/>
  <c r="K56" i="1"/>
  <c r="L56" i="1"/>
  <c r="J56" i="1"/>
  <c r="H56" i="1"/>
  <c r="F56" i="1"/>
  <c r="E55" i="1"/>
  <c r="F55" i="1"/>
  <c r="G55" i="1"/>
  <c r="H55" i="1"/>
  <c r="J55" i="1"/>
  <c r="K55" i="1"/>
  <c r="L55" i="1"/>
  <c r="E51" i="1"/>
  <c r="G51" i="1"/>
  <c r="K51" i="1"/>
  <c r="L51" i="1"/>
  <c r="J51" i="1"/>
  <c r="H51" i="1"/>
  <c r="F51" i="1"/>
  <c r="E50" i="1"/>
  <c r="F50" i="1"/>
  <c r="G50" i="1"/>
  <c r="H50" i="1"/>
  <c r="J50" i="1"/>
  <c r="K50" i="1"/>
  <c r="L50" i="1"/>
  <c r="E49" i="1"/>
  <c r="G49" i="1"/>
  <c r="K49" i="1"/>
  <c r="L49" i="1"/>
  <c r="J49" i="1"/>
  <c r="H49" i="1"/>
  <c r="F49" i="1"/>
  <c r="E45" i="1"/>
  <c r="G45" i="1"/>
  <c r="K45" i="1"/>
  <c r="E46" i="1"/>
  <c r="G46" i="1"/>
  <c r="K46" i="1"/>
  <c r="E47" i="1"/>
  <c r="G47" i="1"/>
  <c r="K47" i="1"/>
  <c r="E48" i="1"/>
  <c r="G48" i="1"/>
  <c r="K48" i="1"/>
  <c r="L45" i="1"/>
  <c r="J45" i="1"/>
  <c r="H45" i="1"/>
  <c r="F45" i="1"/>
  <c r="E44" i="1"/>
  <c r="G44" i="1"/>
  <c r="K44" i="1"/>
  <c r="J44" i="1"/>
  <c r="H44" i="1"/>
  <c r="F44" i="1"/>
  <c r="E43" i="1"/>
  <c r="G43" i="1"/>
  <c r="K43" i="1"/>
  <c r="E42" i="1"/>
  <c r="G42" i="1"/>
  <c r="K42" i="1"/>
  <c r="E41" i="1"/>
  <c r="G41" i="1"/>
  <c r="K41" i="1"/>
  <c r="E40" i="1"/>
  <c r="G40" i="1"/>
  <c r="K40" i="1"/>
  <c r="L40" i="1"/>
  <c r="J40" i="1"/>
  <c r="H40" i="1"/>
  <c r="F40" i="1"/>
  <c r="E39" i="1"/>
  <c r="G39" i="1"/>
  <c r="K39" i="1"/>
  <c r="E38" i="1"/>
  <c r="G38" i="1"/>
  <c r="K38" i="1"/>
  <c r="E37" i="1"/>
  <c r="G37" i="1"/>
  <c r="K37" i="1"/>
  <c r="E36" i="1"/>
  <c r="G36" i="1"/>
  <c r="K36" i="1"/>
  <c r="L36" i="1"/>
  <c r="J36" i="1"/>
  <c r="H36" i="1"/>
  <c r="F36" i="1"/>
  <c r="E35" i="1"/>
  <c r="G35" i="1"/>
  <c r="K35" i="1"/>
  <c r="L35" i="1"/>
  <c r="J35" i="1"/>
  <c r="H35" i="1"/>
  <c r="F35" i="1"/>
  <c r="E32" i="1"/>
  <c r="G32" i="1"/>
  <c r="K32" i="1"/>
  <c r="L32" i="1"/>
  <c r="J32" i="1"/>
  <c r="H32" i="1"/>
  <c r="F32" i="1"/>
  <c r="E28" i="1"/>
  <c r="G28" i="1"/>
  <c r="K28" i="1"/>
  <c r="E29" i="1"/>
  <c r="G29" i="1"/>
  <c r="K29" i="1"/>
  <c r="E30" i="1"/>
  <c r="G30" i="1"/>
  <c r="K30" i="1"/>
  <c r="E31" i="1"/>
  <c r="G31" i="1"/>
  <c r="K31" i="1"/>
  <c r="L28" i="1"/>
  <c r="J28" i="1"/>
  <c r="H28" i="1"/>
  <c r="E27" i="1"/>
  <c r="G27" i="1"/>
  <c r="K27" i="1"/>
  <c r="E26" i="1"/>
  <c r="G26" i="1"/>
  <c r="K26" i="1"/>
  <c r="E25" i="1"/>
  <c r="G25" i="1"/>
  <c r="K25" i="1"/>
  <c r="F28" i="1"/>
  <c r="L20" i="1"/>
  <c r="J20" i="1"/>
  <c r="H20" i="1"/>
  <c r="F20" i="1"/>
  <c r="E10" i="1"/>
  <c r="E11" i="1"/>
  <c r="E12" i="1"/>
  <c r="E13" i="1"/>
  <c r="E14" i="1"/>
  <c r="E15" i="1"/>
  <c r="F10" i="1"/>
  <c r="G10" i="1"/>
  <c r="G11" i="1"/>
  <c r="G12" i="1"/>
  <c r="G13" i="1"/>
  <c r="G14" i="1"/>
  <c r="G15" i="1"/>
  <c r="H10" i="1"/>
  <c r="J10" i="1"/>
  <c r="K10" i="1"/>
  <c r="K11" i="1"/>
  <c r="K12" i="1"/>
  <c r="K13" i="1"/>
  <c r="K14" i="1"/>
  <c r="K15" i="1"/>
  <c r="L10" i="1"/>
  <c r="L26" i="1"/>
  <c r="J26" i="1"/>
  <c r="H26" i="1"/>
  <c r="F26" i="1"/>
  <c r="J25" i="1"/>
  <c r="H25" i="1"/>
  <c r="F25" i="1"/>
  <c r="E24" i="1"/>
  <c r="G24" i="1"/>
  <c r="K24" i="1"/>
  <c r="L24" i="1"/>
  <c r="J24" i="1"/>
  <c r="H24" i="1"/>
  <c r="F24" i="1"/>
  <c r="E19" i="1"/>
  <c r="F19" i="1"/>
  <c r="G19" i="1"/>
  <c r="H19" i="1"/>
  <c r="J19" i="1"/>
  <c r="K19" i="1"/>
  <c r="L19" i="1"/>
  <c r="E16" i="1"/>
  <c r="G16" i="1"/>
  <c r="K16" i="1"/>
  <c r="L16" i="1"/>
  <c r="J16" i="1"/>
  <c r="H16" i="1"/>
  <c r="F16" i="1"/>
  <c r="E9" i="1"/>
  <c r="F9" i="1"/>
  <c r="G9" i="1"/>
  <c r="H9" i="1"/>
  <c r="K9" i="1"/>
  <c r="L9" i="1"/>
  <c r="J9" i="1"/>
  <c r="E8" i="1"/>
  <c r="G8" i="1"/>
  <c r="K8" i="1"/>
  <c r="E7" i="1"/>
  <c r="G7" i="1"/>
  <c r="K7" i="1"/>
  <c r="L7" i="1"/>
  <c r="E5" i="1"/>
  <c r="G5" i="1"/>
  <c r="K5" i="1"/>
  <c r="E6" i="1"/>
  <c r="G6" i="1"/>
  <c r="K6" i="1"/>
  <c r="L5" i="1"/>
  <c r="J7" i="1"/>
  <c r="H7" i="1"/>
  <c r="F7" i="1"/>
  <c r="J5" i="1"/>
  <c r="H5" i="1"/>
  <c r="F5" i="1"/>
  <c r="L44" i="1"/>
  <c r="L25" i="1"/>
  <c r="AC4" i="1"/>
  <c r="AD4" i="1"/>
  <c r="AN4" i="1"/>
  <c r="AO4" i="1"/>
  <c r="AP4" i="1"/>
  <c r="AH4" i="1"/>
  <c r="AI4" i="1"/>
  <c r="AM4" i="1"/>
  <c r="AF4" i="1"/>
  <c r="X4" i="1"/>
  <c r="Y4" i="1"/>
  <c r="AE4" i="1"/>
  <c r="W4" i="1"/>
  <c r="AG4" i="1"/>
</calcChain>
</file>

<file path=xl/sharedStrings.xml><?xml version="1.0" encoding="utf-8"?>
<sst xmlns="http://schemas.openxmlformats.org/spreadsheetml/2006/main" count="593" uniqueCount="175">
  <si>
    <t>5ème</t>
  </si>
  <si>
    <t>4ème</t>
  </si>
  <si>
    <t>3ème</t>
  </si>
  <si>
    <t>Couverture 4e</t>
  </si>
  <si>
    <t>Couverture 5e</t>
  </si>
  <si>
    <t>Couverture 3e</t>
  </si>
  <si>
    <t>Design, innovation et créativité</t>
  </si>
  <si>
    <t>Imaginer des réponses, matérialiser une idée en intégrant une dimension design</t>
  </si>
  <si>
    <t>Réaliser, de manière collaborative, le prototype d’un objet communicant</t>
  </si>
  <si>
    <t>Les objets et systèmes techniques et les changements induits dans la société</t>
  </si>
  <si>
    <t>Comparer et commenter les évolutions des objets et systèmes</t>
  </si>
  <si>
    <t>Exprimer sa pensée à l’aide d’outils de description adaptés</t>
  </si>
  <si>
    <t>La modélisation et la simulation des objets et systèmes techniques</t>
  </si>
  <si>
    <t>Analyser le fonctionnement et la structure d’un objet</t>
  </si>
  <si>
    <t>Utiliser une modélisation et simuler le comportement d’un objet</t>
  </si>
  <si>
    <t>L'informatique et la programmation</t>
  </si>
  <si>
    <t>Comprendre le fonctionnement d’un réseau informatique</t>
  </si>
  <si>
    <t>Écrire, mettre au point et exécuter un programme</t>
  </si>
  <si>
    <t>Éducation aux médias et à l’information</t>
  </si>
  <si>
    <t>Utiliser les médias et les informations de manière autonome</t>
  </si>
  <si>
    <t>Utiliser les genres et les outils d’information à disposition adaptés à ses recherches.</t>
  </si>
  <si>
    <t>Adopter progressivement une démarche raisonnée dans la recherche d’informations.</t>
  </si>
  <si>
    <t>Exploiter l’information de manière raisonnée</t>
  </si>
  <si>
    <t>Comprendre ce que sont l’identité et la trace numériques.</t>
  </si>
  <si>
    <t>Se familiariser avec les notions d’espace privé et d’espace public.</t>
  </si>
  <si>
    <t>Pouvoir se référer aux règles de base du droit d’expression et de publication en particulier sur les
réseaux.</t>
  </si>
  <si>
    <t>Produire, communiquer, partager des informations</t>
  </si>
  <si>
    <t>Utiliser les plates formes collaboratives numériques pour coopérer avec les autres.</t>
  </si>
  <si>
    <t>Participer à une production coopérative multimédia en prenant en compte les destinataires.</t>
  </si>
  <si>
    <t>Distinguer la simple collecte d’informations de la structuration des connaissances.</t>
  </si>
  <si>
    <t>Mesurer des grandeurs de manière directe ou indirecte.</t>
  </si>
  <si>
    <t>Interpréter des résultats expérimentaux, en tirer une conclusion et la communiquer en argumentant.</t>
  </si>
  <si>
    <t>Associer des solutions techniques à des fonctions.</t>
  </si>
  <si>
    <t>Présenter à l’oral et à l’aide de supports numériques multimédia des solutions techniques au moment des revues de projet.</t>
  </si>
  <si>
    <t>Organiser, structurer et stocker des ressources numériques.</t>
  </si>
  <si>
    <t>Durée</t>
  </si>
  <si>
    <t>EPI 1</t>
  </si>
  <si>
    <t>EPI 2</t>
  </si>
  <si>
    <t>CI 5</t>
  </si>
  <si>
    <t>CI 6</t>
  </si>
  <si>
    <t>Description</t>
  </si>
  <si>
    <t>Relier les évolutions technologiques aux inventions et innovations qui marquent des ruptures dans les solutions techniques.</t>
  </si>
  <si>
    <t>Comparer et commenter les évolutions des objets en articulant différents points de vue : fonctionnel, structurel, environnemental, technique, scientifique, social, historique, économique.</t>
  </si>
  <si>
    <t>Écrire, mettre au point (tester, corriger) et exécuter un programme commandant un système réel et vérifier le comportement attendu.</t>
  </si>
  <si>
    <t>Classer ses propres documents sur sa tablette, son espace personnel, au collège ou chez soi sur des applications mobiles ou dans le « nuage ». Organiser des portefeuilles thématiques.</t>
  </si>
  <si>
    <t>Acquérir une méthode de recherche exploratoire d’informations et de leur exploitation par l’utilisation avancée des moteurs de recherche.</t>
  </si>
  <si>
    <t>S’engager dans un projet de création et publication sur papier ou en ligne utile à une communauté d’utilisateurs dans ou hors de l’établissement qui respecte droit et éthique de l’information.</t>
  </si>
  <si>
    <t>Identifier le(s) matériau(x), les flux d’énergie et d’information sur un objet et décrire les transformations qui s’opèrent.</t>
  </si>
  <si>
    <t>nb</t>
  </si>
  <si>
    <t>Imaginer des solutions pour produire des objets et des éléments de programmes informatiques en réponse au besoin.</t>
  </si>
  <si>
    <t>Besoin, contraintes, normalisation.</t>
  </si>
  <si>
    <t>Principaux éléments d’un cahier des charges.</t>
  </si>
  <si>
    <t>Identifier un besoin et énoncer un problème technique ; identifier les conditions, contraintes (normes et règlements) et ressources correspondantes, qualifier et quantifier simplement les performances d’un objet technique existant ou à créer.</t>
  </si>
  <si>
    <t>Charte graphique.</t>
  </si>
  <si>
    <t>Outils numériques de présentation.</t>
  </si>
  <si>
    <t>Imaginer, synthétiser et formaliser une procédure, un protocole.</t>
  </si>
  <si>
    <t>Participer à l’organisation de projets, la définition des rôles, la planification (se projeter et anticiper) et aux revues de projet.</t>
  </si>
  <si>
    <t>Organisation d’un groupe de projet, rôle des participants, planning, revue de projets.</t>
  </si>
  <si>
    <t>Objets connectés.</t>
  </si>
  <si>
    <t>Couverture CYCLE</t>
  </si>
  <si>
    <t>EPI 3</t>
  </si>
  <si>
    <t>Réalité augmentée.</t>
  </si>
  <si>
    <t>Représentation de solutions
(croquis, schémas, algorithmes).</t>
  </si>
  <si>
    <t>Veille.</t>
  </si>
  <si>
    <t xml:space="preserve"> Innovation et créativité.</t>
  </si>
  <si>
    <t>Design.</t>
  </si>
  <si>
    <t>Arborescence.</t>
  </si>
  <si>
    <t>Réaliser, de manière collaborative, le prototype d’un objet pour valider une solution</t>
  </si>
  <si>
    <t>Prototypage rapide de structures et de circuits de commande à partir de cartes standard.</t>
  </si>
  <si>
    <t>Regrouper des objets en familles et lignées</t>
  </si>
  <si>
    <t>Impacts sociétaux et environnementaux dus aux objets.</t>
  </si>
  <si>
    <t>Cycle de vie.</t>
  </si>
  <si>
    <t>Les règles d’un usage raisonné des objets communicants respectant la propriété intellectuelle et l’intégrité d’autrui.</t>
  </si>
  <si>
    <t>L’évolution des objets.</t>
  </si>
  <si>
    <t>Élaborer un document qui synthétise ces comparaisons et ces commentaires.</t>
  </si>
  <si>
    <t>Exprimer sa pensée à l’aide d’outils de description adaptés : croquis, schémas, graphes, diagrammes, tableaux.</t>
  </si>
  <si>
    <t>Notion d’algorithme</t>
  </si>
  <si>
    <t>Carte heuristique</t>
  </si>
  <si>
    <t>Différents schémas</t>
  </si>
  <si>
    <t>Croquis à main levée</t>
  </si>
  <si>
    <t>Lire, utiliser et produire, à l’aide d’outils de représentation numérique, des choix de solutions sous forme de dessins ou de schémas.</t>
  </si>
  <si>
    <t>Outils numériques de description des objets
techniques.</t>
  </si>
  <si>
    <t>Analyse fonctionnelle systémique.</t>
  </si>
  <si>
    <t>Analyser le fonctionnement et la structure d’un objet, identifier les entrées et sorties</t>
  </si>
  <si>
    <t>Structure des systèmes</t>
  </si>
  <si>
    <t>Chaîne d’énergie</t>
  </si>
  <si>
    <t>Chaîne d’information</t>
  </si>
  <si>
    <t>Représentation fonctionnelle des systèmes</t>
  </si>
  <si>
    <t>Sources d’énergies.</t>
  </si>
  <si>
    <t>Chaîne d’énergie.</t>
  </si>
  <si>
    <t>Chaîne d’information.</t>
  </si>
  <si>
    <t>Familles de matériaux avec leurs principales caractéristiques.</t>
  </si>
  <si>
    <t>Décrire, en utilisant les outils et langages de descriptions adaptés, le fonctionnement, la structure et le comportement des objets.</t>
  </si>
  <si>
    <t>Outils de description d’un fonctionnement, d’une structure et d’un comportement.</t>
  </si>
  <si>
    <t>Nature d’une information : logique ou analogique.</t>
  </si>
  <si>
    <t>Nature du signal : analogique ou numérique.</t>
  </si>
  <si>
    <t>Principe de fonctionnement d’un capteur, d’un codeur, d’un détecteur.</t>
  </si>
  <si>
    <t>Instruments de mesure usuels.</t>
  </si>
  <si>
    <t>Notions d’écarts entre les attentes fixées par le cahier des charges et les résultats de l’expérimentation.</t>
  </si>
  <si>
    <t>Utiliser une modélisation pour comprendre, formaliser, partager, construire, investiguer, prouver.</t>
  </si>
  <si>
    <t>Simuler numériquement la structure et/ou le comportement d’un objet. Interpréter le comportement de l’objet technique et le communiquer en argumentant.</t>
  </si>
  <si>
    <t>Notions d’écarts entre les attentes fixées par le cahier des charges et les résultats de la simulation.</t>
  </si>
  <si>
    <t>__________________</t>
  </si>
  <si>
    <t>Composants d’un réseau, architecture d’un réseau local, moyens de connexion d’un moyen informatique</t>
  </si>
  <si>
    <t>Notion de protocole, d’organisation de protocoles en couche, d’algorithme de routage,</t>
  </si>
  <si>
    <t>Internet</t>
  </si>
  <si>
    <t>_________________</t>
  </si>
  <si>
    <t>Analyser le comportement attendu d’un système réel en fonction d’évènements, de données ou
d’informations transmises. Décomposer le problème posé en sous-problèmes afin de structurer un programme de commande.</t>
  </si>
  <si>
    <t>Écrire un programme dans lequel des actions sont déclenchées par des événements extérieurs.</t>
  </si>
  <si>
    <t>Capteur, actionneur, interface.</t>
  </si>
  <si>
    <t>Forme et transmission du signal.</t>
  </si>
  <si>
    <t>Systèmes embarqués.</t>
  </si>
  <si>
    <t>Déclenchement d’une action par un évènement, séquences d’instructions, boucles, instructions conditionnelles.</t>
  </si>
  <si>
    <t>Notions d’algorithme et de programme.</t>
  </si>
  <si>
    <t>Notion de variable informatique.</t>
  </si>
  <si>
    <t>EPI - 1</t>
  </si>
  <si>
    <t>EPI - 2</t>
  </si>
  <si>
    <t>EPI - 3</t>
  </si>
  <si>
    <t>Titre de l'EPI - 1</t>
  </si>
  <si>
    <t>Titre de l'EPI - 2</t>
  </si>
  <si>
    <t>Titre de l'EPI - 3</t>
  </si>
  <si>
    <t>n heures</t>
  </si>
  <si>
    <t xml:space="preserve">Respecter une procédure de travail garantissant un résultat en respectant les règles de sécurité et d’utilisation des outils mis à disposition.
  </t>
  </si>
  <si>
    <t>VIDE</t>
  </si>
  <si>
    <t xml:space="preserve">Respecter une procédure de travail garantissant un résultat en respectant les règles de sécurité et d’utilisation des outils mis à disposition.
 </t>
  </si>
  <si>
    <t xml:space="preserve"> Ergonomie</t>
  </si>
  <si>
    <t>Procédures, protocoles</t>
  </si>
  <si>
    <t>Ergonomie</t>
  </si>
  <si>
    <t>CI 7</t>
  </si>
  <si>
    <t>CI 8</t>
  </si>
  <si>
    <t>TITRE 5</t>
  </si>
  <si>
    <t>TITRE 6</t>
  </si>
  <si>
    <t>TITRE 7</t>
  </si>
  <si>
    <t>TITRE 8</t>
  </si>
  <si>
    <t>TITRE EPI 1</t>
  </si>
  <si>
    <t>TITRE EPI 2</t>
  </si>
  <si>
    <t>TITRE EPI 3</t>
  </si>
  <si>
    <t>nb heures</t>
  </si>
  <si>
    <t xml:space="preserve">  » Procédures, protocoles.</t>
  </si>
  <si>
    <t xml:space="preserve">  » Ergonomie</t>
  </si>
  <si>
    <t>Respecter une procédure de travail garantissant un résultat en respectant les règles de sécurité et d’utilisation des outils mis à disposition.</t>
  </si>
  <si>
    <t xml:space="preserve"> Procédures, protocoles.</t>
  </si>
  <si>
    <t>TITRE CI 6</t>
  </si>
  <si>
    <t>TITRE CI 7</t>
  </si>
  <si>
    <t>CI - 10</t>
  </si>
  <si>
    <t>Outils numériques de communication</t>
  </si>
  <si>
    <t>3 heures</t>
  </si>
  <si>
    <t>CI - 20</t>
  </si>
  <si>
    <t>L'aménagement du territoire</t>
  </si>
  <si>
    <t>9 heures</t>
  </si>
  <si>
    <t>CI - 30</t>
  </si>
  <si>
    <t>Fonctions et ouvrages dans le monde</t>
  </si>
  <si>
    <t>6 heures</t>
  </si>
  <si>
    <t>CI - 40</t>
  </si>
  <si>
    <t>Matériaux et structures</t>
  </si>
  <si>
    <t>CI - 41</t>
  </si>
  <si>
    <t>Maquette de l'agrandissement de la cour du collège</t>
  </si>
  <si>
    <t>7.5 heures</t>
  </si>
  <si>
    <t>CI - 50</t>
  </si>
  <si>
    <t>Organisation fonctionnelle d'une habitation</t>
  </si>
  <si>
    <t>CI - 51</t>
  </si>
  <si>
    <t>Modélisation d'une unité d'habitation</t>
  </si>
  <si>
    <t>Présentation multimédia</t>
  </si>
  <si>
    <t>Objet technique "le portail"</t>
  </si>
  <si>
    <t>4.5 heures</t>
  </si>
  <si>
    <t>2'</t>
  </si>
  <si>
    <t>Le portail</t>
  </si>
  <si>
    <t xml:space="preserve">La domotique </t>
  </si>
  <si>
    <t>Domotique et robotique</t>
  </si>
  <si>
    <t>Produit numérique de communication</t>
  </si>
  <si>
    <t>CI - 11</t>
  </si>
  <si>
    <t>Environnement numérique</t>
  </si>
  <si>
    <t>Réaliser un objet communicant de manière collaborative "suiveur solaire"</t>
  </si>
  <si>
    <t>Présentation finale d'un projet</t>
  </si>
  <si>
    <t>16.5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</si>
</sst>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family val="2"/>
      <scheme val="minor"/>
    </font>
    <font>
      <sz val="11"/>
      <color theme="1"/>
      <name val="AGaramondPro"/>
    </font>
    <font>
      <sz val="12"/>
      <color theme="4"/>
      <name val="Calibri"/>
      <family val="2"/>
      <scheme val="minor"/>
    </font>
    <font>
      <sz val="11"/>
      <color theme="7" tint="0.79998168889431442"/>
      <name val="AGaramondPro"/>
    </font>
    <font>
      <i/>
      <sz val="12"/>
      <color theme="1"/>
      <name val="Calibri"/>
      <family val="2"/>
      <scheme val="minor"/>
    </font>
    <font>
      <i/>
      <sz val="11"/>
      <color theme="1"/>
      <name val="AGaramondPro"/>
    </font>
    <font>
      <sz val="11"/>
      <color theme="5" tint="0.79998168889431442"/>
      <name val="AGaramondPro"/>
    </font>
    <font>
      <sz val="11"/>
      <color theme="4" tint="0.79998168889431442"/>
      <name val="AGaramondPro"/>
    </font>
    <font>
      <sz val="11"/>
      <color theme="5" tint="0.39997558519241921"/>
      <name val="AGaramondPro"/>
    </font>
    <font>
      <i/>
      <sz val="11"/>
      <color theme="5" tint="0.39997558519241921"/>
      <name val="AGaramondPro"/>
    </font>
    <font>
      <sz val="11"/>
      <color theme="0" tint="-4.9989318521683403E-2"/>
      <name val="AGaramondPro"/>
    </font>
    <font>
      <sz val="11"/>
      <color theme="0"/>
      <name val="AGaramondPro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85">
    <xf numFmtId="0" fontId="0" fillId="0" borderId="0" xfId="0"/>
    <xf numFmtId="0" fontId="0" fillId="0" borderId="0" xfId="0" applyAlignment="1">
      <alignment horizontal="center"/>
    </xf>
    <xf numFmtId="9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1" fillId="0" borderId="0" xfId="0" applyNumberFormat="1" applyFont="1"/>
    <xf numFmtId="0" fontId="0" fillId="0" borderId="0" xfId="0" applyNumberForma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0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23" xfId="0" applyNumberFormat="1" applyFont="1" applyFill="1" applyBorder="1" applyAlignment="1">
      <alignment vertical="center"/>
    </xf>
    <xf numFmtId="0" fontId="1" fillId="6" borderId="23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4" borderId="23" xfId="0" applyNumberFormat="1" applyFont="1" applyFill="1" applyBorder="1" applyAlignment="1">
      <alignment horizontal="center" vertical="center"/>
    </xf>
    <xf numFmtId="0" fontId="1" fillId="5" borderId="2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1" fillId="4" borderId="24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6" xfId="0" applyNumberFormat="1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 wrapText="1"/>
    </xf>
    <xf numFmtId="0" fontId="1" fillId="5" borderId="18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0" fontId="1" fillId="6" borderId="24" xfId="0" applyFont="1" applyFill="1" applyBorder="1" applyAlignment="1">
      <alignment vertical="center"/>
    </xf>
    <xf numFmtId="0" fontId="1" fillId="6" borderId="26" xfId="0" applyFont="1" applyFill="1" applyBorder="1" applyAlignment="1">
      <alignment vertical="center"/>
    </xf>
    <xf numFmtId="0" fontId="1" fillId="5" borderId="24" xfId="0" applyNumberFormat="1" applyFont="1" applyFill="1" applyBorder="1" applyAlignment="1">
      <alignment horizontal="center" vertical="center"/>
    </xf>
    <xf numFmtId="0" fontId="1" fillId="5" borderId="0" xfId="0" applyNumberFormat="1" applyFont="1" applyFill="1" applyBorder="1" applyAlignment="1">
      <alignment horizontal="center" vertical="center"/>
    </xf>
    <xf numFmtId="0" fontId="1" fillId="5" borderId="16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1" fillId="6" borderId="24" xfId="0" applyNumberFormat="1" applyFont="1" applyFill="1" applyBorder="1" applyAlignment="1">
      <alignment horizontal="center" vertical="center"/>
    </xf>
    <xf numFmtId="0" fontId="1" fillId="6" borderId="0" xfId="0" applyNumberFormat="1" applyFont="1" applyFill="1" applyBorder="1" applyAlignment="1">
      <alignment horizontal="center" vertical="center"/>
    </xf>
    <xf numFmtId="0" fontId="1" fillId="6" borderId="16" xfId="0" applyNumberFormat="1" applyFont="1" applyFill="1" applyBorder="1" applyAlignment="1">
      <alignment horizontal="center" vertical="center"/>
    </xf>
    <xf numFmtId="0" fontId="5" fillId="6" borderId="24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Border="1" applyAlignment="1">
      <alignment horizontal="center" vertical="center"/>
    </xf>
    <xf numFmtId="0" fontId="5" fillId="6" borderId="16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1" fillId="6" borderId="24" xfId="0" applyNumberFormat="1" applyFont="1" applyFill="1" applyBorder="1" applyAlignment="1">
      <alignment vertical="center"/>
    </xf>
    <xf numFmtId="0" fontId="1" fillId="6" borderId="16" xfId="0" applyNumberFormat="1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0" fontId="1" fillId="6" borderId="1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3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24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9" borderId="23" xfId="0" applyNumberFormat="1" applyFont="1" applyFill="1" applyBorder="1" applyAlignment="1">
      <alignment vertical="center"/>
    </xf>
    <xf numFmtId="0" fontId="1" fillId="9" borderId="4" xfId="0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5" borderId="1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9" borderId="20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1" fillId="9" borderId="30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0" fontId="1" fillId="9" borderId="31" xfId="0" applyNumberFormat="1" applyFont="1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5" borderId="24" xfId="0" applyNumberFormat="1" applyFont="1" applyFill="1" applyBorder="1" applyAlignment="1">
      <alignment horizontal="center" vertical="center"/>
    </xf>
    <xf numFmtId="0" fontId="8" fillId="6" borderId="24" xfId="0" applyNumberFormat="1" applyFont="1" applyFill="1" applyBorder="1" applyAlignment="1">
      <alignment horizontal="center" vertical="center"/>
    </xf>
    <xf numFmtId="0" fontId="8" fillId="6" borderId="1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0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4" borderId="1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1" fillId="6" borderId="27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6" xfId="0" applyNumberFormat="1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1" fillId="6" borderId="22" xfId="0" applyFont="1" applyFill="1" applyBorder="1" applyAlignment="1">
      <alignment vertical="center"/>
    </xf>
    <xf numFmtId="0" fontId="1" fillId="6" borderId="31" xfId="0" applyFont="1" applyFill="1" applyBorder="1" applyAlignment="1">
      <alignment vertical="center"/>
    </xf>
    <xf numFmtId="0" fontId="1" fillId="6" borderId="31" xfId="0" applyNumberFormat="1" applyFont="1" applyFill="1" applyBorder="1" applyAlignment="1">
      <alignment vertical="center"/>
    </xf>
    <xf numFmtId="0" fontId="0" fillId="5" borderId="20" xfId="0" applyFill="1" applyBorder="1" applyAlignment="1">
      <alignment horizontal="center" vertical="center" wrapText="1"/>
    </xf>
    <xf numFmtId="0" fontId="1" fillId="5" borderId="27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6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" fillId="5" borderId="22" xfId="0" applyFont="1" applyFill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1" fillId="5" borderId="31" xfId="0" applyNumberFormat="1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0" borderId="2" xfId="0" applyBorder="1"/>
    <xf numFmtId="0" fontId="0" fillId="4" borderId="45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/>
      <protection locked="0"/>
    </xf>
    <xf numFmtId="0" fontId="0" fillId="5" borderId="4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43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44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6" borderId="43" xfId="0" applyFill="1" applyBorder="1" applyAlignment="1" applyProtection="1">
      <alignment horizontal="center" vertical="center" wrapText="1"/>
      <protection locked="0"/>
    </xf>
    <xf numFmtId="0" fontId="0" fillId="6" borderId="44" xfId="0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0" fillId="6" borderId="45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0" fillId="5" borderId="44" xfId="0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0" fillId="5" borderId="45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0" fillId="4" borderId="44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0" fillId="5" borderId="46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>
      <alignment horizontal="center" vertical="center"/>
    </xf>
    <xf numFmtId="0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>
      <alignment horizontal="center" vertical="center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43" xfId="0" applyFill="1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44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4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25" xfId="0" applyFill="1" applyBorder="1" applyAlignment="1" applyProtection="1">
      <alignment horizontal="center" vertical="center"/>
      <protection locked="0"/>
    </xf>
    <xf numFmtId="0" fontId="0" fillId="10" borderId="37" xfId="0" applyFill="1" applyBorder="1" applyAlignment="1" applyProtection="1">
      <alignment horizontal="center" vertical="center"/>
      <protection locked="0"/>
    </xf>
    <xf numFmtId="0" fontId="0" fillId="6" borderId="37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10" borderId="43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/>
    </xf>
    <xf numFmtId="0" fontId="7" fillId="5" borderId="28" xfId="0" applyNumberFormat="1" applyFont="1" applyFill="1" applyBorder="1" applyAlignment="1">
      <alignment horizontal="center" vertical="center"/>
    </xf>
    <xf numFmtId="0" fontId="7" fillId="5" borderId="29" xfId="0" applyNumberFormat="1" applyFont="1" applyFill="1" applyBorder="1" applyAlignment="1">
      <alignment horizontal="center" vertical="center"/>
    </xf>
    <xf numFmtId="0" fontId="7" fillId="5" borderId="32" xfId="0" applyNumberFormat="1" applyFont="1" applyFill="1" applyBorder="1" applyAlignment="1">
      <alignment horizontal="center" vertical="center"/>
    </xf>
    <xf numFmtId="0" fontId="8" fillId="6" borderId="41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8" fillId="6" borderId="28" xfId="0" applyNumberFormat="1" applyFont="1" applyFill="1" applyBorder="1" applyAlignment="1">
      <alignment horizontal="center" vertical="center"/>
    </xf>
    <xf numFmtId="0" fontId="8" fillId="6" borderId="32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11" fillId="9" borderId="30" xfId="0" applyNumberFormat="1" applyFont="1" applyFill="1" applyBorder="1" applyAlignment="1">
      <alignment horizontal="center" vertical="center"/>
    </xf>
    <xf numFmtId="0" fontId="11" fillId="9" borderId="23" xfId="0" applyNumberFormat="1" applyFont="1" applyFill="1" applyBorder="1" applyAlignment="1">
      <alignment horizontal="center" vertical="center"/>
    </xf>
    <xf numFmtId="0" fontId="11" fillId="9" borderId="3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7" fillId="5" borderId="23" xfId="0" applyNumberFormat="1" applyFont="1" applyFill="1" applyBorder="1" applyAlignment="1">
      <alignment horizontal="center" vertical="center"/>
    </xf>
    <xf numFmtId="0" fontId="7" fillId="5" borderId="31" xfId="0" applyNumberFormat="1" applyFont="1" applyFill="1" applyBorder="1" applyAlignment="1">
      <alignment horizontal="center" vertical="center"/>
    </xf>
    <xf numFmtId="0" fontId="8" fillId="6" borderId="23" xfId="0" applyNumberFormat="1" applyFont="1" applyFill="1" applyBorder="1" applyAlignment="1">
      <alignment horizontal="center" vertical="center"/>
    </xf>
    <xf numFmtId="0" fontId="8" fillId="6" borderId="3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4" borderId="20" xfId="0" applyFill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6" xfId="0" applyNumberFormat="1" applyFont="1" applyFill="1" applyBorder="1" applyAlignment="1">
      <alignment horizontal="center" vertical="center"/>
    </xf>
    <xf numFmtId="0" fontId="6" fillId="4" borderId="28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 wrapText="1"/>
    </xf>
    <xf numFmtId="0" fontId="0" fillId="2" borderId="4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0" fontId="6" fillId="4" borderId="29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47" xfId="0" applyFont="1" applyFill="1" applyBorder="1" applyAlignment="1">
      <alignment vertical="center"/>
    </xf>
    <xf numFmtId="0" fontId="6" fillId="4" borderId="11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4" borderId="11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0" fontId="6" fillId="4" borderId="16" xfId="0" applyNumberFormat="1" applyFont="1" applyFill="1" applyBorder="1" applyAlignment="1">
      <alignment horizontal="center" vertical="center"/>
    </xf>
    <xf numFmtId="0" fontId="6" fillId="4" borderId="38" xfId="0" applyNumberFormat="1" applyFont="1" applyFill="1" applyBorder="1" applyAlignment="1">
      <alignment horizontal="center" vertical="center"/>
    </xf>
    <xf numFmtId="0" fontId="6" fillId="4" borderId="3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9" fillId="6" borderId="24" xfId="0" applyNumberFormat="1" applyFont="1" applyFill="1" applyBorder="1" applyAlignment="1">
      <alignment horizontal="center" vertical="center"/>
    </xf>
    <xf numFmtId="0" fontId="9" fillId="6" borderId="0" xfId="0" applyNumberFormat="1" applyFont="1" applyFill="1" applyBorder="1" applyAlignment="1">
      <alignment horizontal="center" vertical="center"/>
    </xf>
    <xf numFmtId="0" fontId="9" fillId="6" borderId="16" xfId="0" applyNumberFormat="1" applyFont="1" applyFill="1" applyBorder="1" applyAlignment="1">
      <alignment horizontal="center" vertical="center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16" xfId="0" applyNumberFormat="1" applyFont="1" applyFill="1" applyBorder="1" applyAlignment="1">
      <alignment horizontal="center" vertical="center"/>
    </xf>
    <xf numFmtId="0" fontId="9" fillId="6" borderId="29" xfId="0" applyNumberFormat="1" applyFont="1" applyFill="1" applyBorder="1" applyAlignment="1">
      <alignment horizontal="center" vertical="center"/>
    </xf>
    <xf numFmtId="0" fontId="9" fillId="6" borderId="9" xfId="0" applyNumberFormat="1" applyFont="1" applyFill="1" applyBorder="1" applyAlignment="1">
      <alignment horizontal="center" vertical="center"/>
    </xf>
    <xf numFmtId="0" fontId="9" fillId="6" borderId="41" xfId="0" applyNumberFormat="1" applyFont="1" applyFill="1" applyBorder="1" applyAlignment="1">
      <alignment horizontal="center" vertical="center"/>
    </xf>
    <xf numFmtId="0" fontId="7" fillId="5" borderId="24" xfId="0" applyNumberFormat="1" applyFont="1" applyFill="1" applyBorder="1" applyAlignment="1">
      <alignment horizontal="center" vertical="center"/>
    </xf>
    <xf numFmtId="0" fontId="7" fillId="5" borderId="0" xfId="0" applyNumberFormat="1" applyFont="1" applyFill="1" applyBorder="1" applyAlignment="1">
      <alignment horizontal="center" vertical="center"/>
    </xf>
    <xf numFmtId="0" fontId="7" fillId="5" borderId="29" xfId="0" applyNumberFormat="1" applyFont="1" applyFill="1" applyBorder="1" applyAlignment="1">
      <alignment horizontal="center" vertical="center"/>
    </xf>
    <xf numFmtId="0" fontId="7" fillId="5" borderId="9" xfId="0" applyNumberFormat="1" applyFont="1" applyFill="1" applyBorder="1" applyAlignment="1">
      <alignment horizontal="center" vertical="center"/>
    </xf>
    <xf numFmtId="0" fontId="8" fillId="6" borderId="24" xfId="0" applyNumberFormat="1" applyFont="1" applyFill="1" applyBorder="1" applyAlignment="1">
      <alignment horizontal="center" vertical="center"/>
    </xf>
    <xf numFmtId="0" fontId="8" fillId="6" borderId="0" xfId="0" applyNumberFormat="1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0" fillId="0" borderId="6" xfId="0" applyNumberFormat="1" applyBorder="1" applyAlignment="1">
      <alignment horizontal="center" textRotation="90"/>
    </xf>
    <xf numFmtId="0" fontId="0" fillId="0" borderId="0" xfId="0" applyNumberFormat="1" applyBorder="1" applyAlignment="1">
      <alignment horizontal="center" textRotation="90"/>
    </xf>
    <xf numFmtId="0" fontId="0" fillId="0" borderId="11" xfId="0" applyNumberFormat="1" applyBorder="1" applyAlignment="1">
      <alignment horizontal="center" textRotation="90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6" xfId="0" applyNumberFormat="1" applyFont="1" applyBorder="1" applyAlignment="1">
      <alignment horizontal="center" textRotation="90"/>
    </xf>
    <xf numFmtId="0" fontId="0" fillId="0" borderId="0" xfId="0" applyNumberFormat="1" applyFont="1" applyBorder="1" applyAlignment="1">
      <alignment horizontal="center" textRotation="90"/>
    </xf>
    <xf numFmtId="0" fontId="0" fillId="0" borderId="11" xfId="0" applyNumberFormat="1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5" borderId="4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3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6" fillId="4" borderId="6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8" fillId="6" borderId="41" xfId="0" applyNumberFormat="1" applyFont="1" applyFill="1" applyBorder="1" applyAlignment="1">
      <alignment horizontal="center" vertical="center"/>
    </xf>
    <xf numFmtId="0" fontId="8" fillId="6" borderId="7" xfId="0" applyNumberFormat="1" applyFont="1" applyFill="1" applyBorder="1" applyAlignment="1">
      <alignment horizontal="center" vertical="center"/>
    </xf>
    <xf numFmtId="0" fontId="7" fillId="5" borderId="16" xfId="0" applyNumberFormat="1" applyFont="1" applyFill="1" applyBorder="1" applyAlignment="1">
      <alignment horizontal="center" vertical="center"/>
    </xf>
    <xf numFmtId="0" fontId="7" fillId="5" borderId="41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6" fillId="4" borderId="29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4" borderId="41" xfId="0" applyNumberFormat="1" applyFon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center" vertical="center"/>
    </xf>
    <xf numFmtId="0" fontId="7" fillId="5" borderId="7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0" fillId="0" borderId="7" xfId="0" applyNumberFormat="1" applyBorder="1" applyAlignment="1">
      <alignment horizontal="center" textRotation="90"/>
    </xf>
    <xf numFmtId="0" fontId="0" fillId="0" borderId="9" xfId="0" applyNumberFormat="1" applyBorder="1" applyAlignment="1">
      <alignment horizontal="center" textRotation="90"/>
    </xf>
    <xf numFmtId="0" fontId="0" fillId="0" borderId="12" xfId="0" applyNumberFormat="1" applyBorder="1" applyAlignment="1">
      <alignment horizontal="center" textRotation="90"/>
    </xf>
    <xf numFmtId="0" fontId="10" fillId="2" borderId="24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center.ac-montpellier.fr/videos/?video=MEDIA160213141419279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hyperlink" Target="https://magistere.education.fr/ac-montpellier/course/view.php?id=3821&amp;pageid=4487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463769</xdr:colOff>
      <xdr:row>101</xdr:row>
      <xdr:rowOff>135759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01700" cy="21145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142328</xdr:colOff>
      <xdr:row>95</xdr:row>
      <xdr:rowOff>182132</xdr:rowOff>
    </xdr:from>
    <xdr:to>
      <xdr:col>16</xdr:col>
      <xdr:colOff>54742</xdr:colOff>
      <xdr:row>101</xdr:row>
      <xdr:rowOff>8318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53535" y="19943770"/>
          <a:ext cx="4839138" cy="1074289"/>
        </a:xfrm>
        <a:prstGeom prst="rect">
          <a:avLst/>
        </a:prstGeom>
      </xdr:spPr>
    </xdr:pic>
    <xdr:clientData/>
  </xdr:twoCellAnchor>
  <xdr:twoCellAnchor>
    <xdr:from>
      <xdr:col>10</xdr:col>
      <xdr:colOff>426983</xdr:colOff>
      <xdr:row>14</xdr:row>
      <xdr:rowOff>109483</xdr:rowOff>
    </xdr:from>
    <xdr:to>
      <xdr:col>15</xdr:col>
      <xdr:colOff>394138</xdr:colOff>
      <xdr:row>20</xdr:row>
      <xdr:rowOff>0</xdr:rowOff>
    </xdr:to>
    <xdr:sp macro="" textlink="">
      <xdr:nvSpPr>
        <xdr:cNvPr id="5" name="Rectangle 4">
          <a:hlinkClick xmlns:r="http://schemas.openxmlformats.org/officeDocument/2006/relationships" r:id="rId3"/>
        </xdr:cNvPr>
        <xdr:cNvSpPr/>
      </xdr:nvSpPr>
      <xdr:spPr>
        <a:xfrm>
          <a:off x="8638190" y="3021724"/>
          <a:ext cx="4072758" cy="113862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426110</xdr:colOff>
      <xdr:row>30</xdr:row>
      <xdr:rowOff>119556</xdr:rowOff>
    </xdr:from>
    <xdr:to>
      <xdr:col>15</xdr:col>
      <xdr:colOff>393265</xdr:colOff>
      <xdr:row>36</xdr:row>
      <xdr:rowOff>10073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8637317" y="6360073"/>
          <a:ext cx="4072758" cy="113862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33" workbookViewId="0">
      <selection activeCell="R93" sqref="R93"/>
    </sheetView>
  </sheetViews>
  <sheetFormatPr baseColWidth="10" defaultRowHeight="15.75"/>
  <sheetData>
    <row r="1" spans="1:10">
      <c r="A1" s="322"/>
      <c r="B1" s="322"/>
      <c r="C1" s="322"/>
      <c r="D1" s="322"/>
      <c r="E1" s="322"/>
      <c r="F1" s="322"/>
      <c r="G1" s="322"/>
      <c r="H1" s="322"/>
      <c r="I1" s="322"/>
      <c r="J1" s="322"/>
    </row>
    <row r="2" spans="1:10">
      <c r="A2" s="322"/>
      <c r="B2" s="322"/>
      <c r="C2" s="322"/>
      <c r="D2" s="322"/>
      <c r="E2" s="322"/>
      <c r="F2" s="322"/>
      <c r="G2" s="322"/>
      <c r="H2" s="322"/>
      <c r="I2" s="322"/>
      <c r="J2" s="322"/>
    </row>
    <row r="3" spans="1:10">
      <c r="A3" s="322"/>
      <c r="B3" s="322"/>
      <c r="C3" s="322"/>
      <c r="D3" s="322"/>
      <c r="E3" s="322"/>
      <c r="F3" s="322"/>
      <c r="G3" s="322"/>
      <c r="H3" s="322"/>
      <c r="I3" s="322"/>
      <c r="J3" s="322"/>
    </row>
    <row r="4" spans="1:10">
      <c r="A4" s="322"/>
      <c r="B4" s="322"/>
      <c r="C4" s="322"/>
      <c r="D4" s="322"/>
      <c r="E4" s="322"/>
      <c r="F4" s="322"/>
      <c r="G4" s="322"/>
      <c r="H4" s="322"/>
      <c r="I4" s="322"/>
      <c r="J4" s="322"/>
    </row>
    <row r="5" spans="1:10">
      <c r="A5" s="322"/>
      <c r="B5" s="322"/>
      <c r="C5" s="322"/>
      <c r="D5" s="322"/>
      <c r="E5" s="322"/>
      <c r="F5" s="322"/>
      <c r="G5" s="322"/>
      <c r="H5" s="322"/>
      <c r="I5" s="322"/>
      <c r="J5" s="322"/>
    </row>
    <row r="6" spans="1:10">
      <c r="A6" s="322"/>
      <c r="B6" s="322"/>
      <c r="C6" s="322"/>
      <c r="D6" s="322"/>
      <c r="E6" s="322"/>
      <c r="F6" s="322"/>
      <c r="G6" s="322"/>
      <c r="H6" s="322"/>
      <c r="I6" s="322"/>
      <c r="J6" s="322"/>
    </row>
    <row r="8" spans="1:10">
      <c r="A8" s="323"/>
      <c r="B8" s="322"/>
      <c r="C8" s="322"/>
      <c r="D8" s="322"/>
      <c r="E8" s="322"/>
      <c r="F8" s="322"/>
      <c r="G8" s="322"/>
      <c r="H8" s="322"/>
      <c r="I8" s="322"/>
      <c r="J8" s="322"/>
    </row>
    <row r="9" spans="1:10">
      <c r="A9" s="322"/>
      <c r="B9" s="322"/>
      <c r="C9" s="322"/>
      <c r="D9" s="322"/>
      <c r="E9" s="322"/>
      <c r="F9" s="322"/>
      <c r="G9" s="322"/>
      <c r="H9" s="322"/>
      <c r="I9" s="322"/>
      <c r="J9" s="322"/>
    </row>
    <row r="10" spans="1:10">
      <c r="A10" s="322"/>
      <c r="B10" s="322"/>
      <c r="C10" s="322"/>
      <c r="D10" s="322"/>
      <c r="E10" s="322"/>
      <c r="F10" s="322"/>
      <c r="G10" s="322"/>
      <c r="H10" s="322"/>
      <c r="I10" s="322"/>
      <c r="J10" s="322"/>
    </row>
    <row r="11" spans="1:10">
      <c r="A11" s="322"/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10">
      <c r="A12" s="322"/>
      <c r="B12" s="322"/>
      <c r="C12" s="322"/>
      <c r="D12" s="322"/>
      <c r="E12" s="322"/>
      <c r="F12" s="322"/>
      <c r="G12" s="322"/>
      <c r="H12" s="322"/>
      <c r="I12" s="322"/>
      <c r="J12" s="322"/>
    </row>
    <row r="13" spans="1:10">
      <c r="A13" s="142"/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323"/>
      <c r="B14" s="322"/>
      <c r="C14" s="322"/>
      <c r="D14" s="322"/>
      <c r="E14" s="322"/>
      <c r="F14" s="322"/>
      <c r="G14" s="322"/>
      <c r="H14" s="322"/>
      <c r="I14" s="322"/>
      <c r="J14" s="322"/>
    </row>
    <row r="15" spans="1:10">
      <c r="A15" s="322"/>
      <c r="B15" s="322"/>
      <c r="C15" s="322"/>
      <c r="D15" s="322"/>
      <c r="E15" s="322"/>
      <c r="F15" s="322"/>
      <c r="G15" s="322"/>
      <c r="H15" s="322"/>
      <c r="I15" s="322"/>
      <c r="J15" s="322"/>
    </row>
    <row r="16" spans="1:10">
      <c r="A16" s="322"/>
      <c r="B16" s="322"/>
      <c r="C16" s="322"/>
      <c r="D16" s="322"/>
      <c r="E16" s="322"/>
      <c r="F16" s="322"/>
      <c r="G16" s="322"/>
      <c r="H16" s="322"/>
      <c r="I16" s="322"/>
      <c r="J16" s="322"/>
    </row>
    <row r="17" spans="1:10">
      <c r="A17" s="322"/>
      <c r="B17" s="322"/>
      <c r="C17" s="322"/>
      <c r="D17" s="322"/>
      <c r="E17" s="322"/>
      <c r="F17" s="322"/>
      <c r="G17" s="322"/>
      <c r="H17" s="322"/>
      <c r="I17" s="322"/>
      <c r="J17" s="322"/>
    </row>
    <row r="18" spans="1:10">
      <c r="A18" s="322"/>
      <c r="B18" s="322"/>
      <c r="C18" s="322"/>
      <c r="D18" s="322"/>
      <c r="E18" s="322"/>
      <c r="F18" s="322"/>
      <c r="G18" s="322"/>
      <c r="H18" s="322"/>
      <c r="I18" s="322"/>
      <c r="J18" s="322"/>
    </row>
    <row r="19" spans="1:10">
      <c r="A19" s="142"/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>
      <c r="A20" s="323"/>
      <c r="B20" s="322"/>
      <c r="C20" s="322"/>
      <c r="D20" s="322"/>
      <c r="E20" s="322"/>
      <c r="F20" s="322"/>
      <c r="G20" s="322"/>
      <c r="H20" s="322"/>
      <c r="I20" s="322"/>
      <c r="J20" s="322"/>
    </row>
    <row r="21" spans="1:10">
      <c r="A21" s="322"/>
      <c r="B21" s="322"/>
      <c r="C21" s="322"/>
      <c r="D21" s="322"/>
      <c r="E21" s="322"/>
      <c r="F21" s="322"/>
      <c r="G21" s="322"/>
      <c r="H21" s="322"/>
      <c r="I21" s="322"/>
      <c r="J21" s="322"/>
    </row>
    <row r="22" spans="1:10">
      <c r="A22" s="322"/>
      <c r="B22" s="322"/>
      <c r="C22" s="322"/>
      <c r="D22" s="322"/>
      <c r="E22" s="322"/>
      <c r="F22" s="322"/>
      <c r="G22" s="322"/>
      <c r="H22" s="322"/>
      <c r="I22" s="322"/>
      <c r="J22" s="322"/>
    </row>
    <row r="23" spans="1:10">
      <c r="A23" s="322"/>
      <c r="B23" s="322"/>
      <c r="C23" s="322"/>
      <c r="D23" s="322"/>
      <c r="E23" s="322"/>
      <c r="F23" s="322"/>
      <c r="G23" s="322"/>
      <c r="H23" s="322"/>
      <c r="I23" s="322"/>
      <c r="J23" s="322"/>
    </row>
    <row r="24" spans="1:10">
      <c r="A24" s="322"/>
      <c r="B24" s="322"/>
      <c r="C24" s="322"/>
      <c r="D24" s="322"/>
      <c r="E24" s="322"/>
      <c r="F24" s="322"/>
      <c r="G24" s="322"/>
      <c r="H24" s="322"/>
      <c r="I24" s="322"/>
      <c r="J24" s="322"/>
    </row>
    <row r="25" spans="1:10">
      <c r="A25" s="142"/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>
      <c r="A26" s="323"/>
      <c r="B26" s="322"/>
      <c r="C26" s="322"/>
      <c r="D26" s="322"/>
      <c r="E26" s="322"/>
      <c r="F26" s="322"/>
      <c r="G26" s="322"/>
      <c r="H26" s="322"/>
      <c r="I26" s="322"/>
      <c r="J26" s="322"/>
    </row>
    <row r="27" spans="1:10">
      <c r="A27" s="322"/>
      <c r="B27" s="322"/>
      <c r="C27" s="322"/>
      <c r="D27" s="322"/>
      <c r="E27" s="322"/>
      <c r="F27" s="322"/>
      <c r="G27" s="322"/>
      <c r="H27" s="322"/>
      <c r="I27" s="322"/>
      <c r="J27" s="322"/>
    </row>
    <row r="28" spans="1:10">
      <c r="A28" s="322"/>
      <c r="B28" s="322"/>
      <c r="C28" s="322"/>
      <c r="D28" s="322"/>
      <c r="E28" s="322"/>
      <c r="F28" s="322"/>
      <c r="G28" s="322"/>
      <c r="H28" s="322"/>
      <c r="I28" s="322"/>
      <c r="J28" s="322"/>
    </row>
    <row r="29" spans="1:10">
      <c r="A29" s="322"/>
      <c r="B29" s="322"/>
      <c r="C29" s="322"/>
      <c r="D29" s="322"/>
      <c r="E29" s="322"/>
      <c r="F29" s="322"/>
      <c r="G29" s="322"/>
      <c r="H29" s="322"/>
      <c r="I29" s="322"/>
      <c r="J29" s="322"/>
    </row>
    <row r="30" spans="1:10">
      <c r="A30" s="322"/>
      <c r="B30" s="322"/>
      <c r="C30" s="322"/>
      <c r="D30" s="322"/>
      <c r="E30" s="322"/>
      <c r="F30" s="322"/>
      <c r="G30" s="322"/>
      <c r="H30" s="322"/>
      <c r="I30" s="322"/>
      <c r="J30" s="322"/>
    </row>
  </sheetData>
  <sheetProtection password="8528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7"/>
  <sheetViews>
    <sheetView zoomScale="125" workbookViewId="0">
      <selection activeCell="D22" sqref="D22"/>
    </sheetView>
  </sheetViews>
  <sheetFormatPr baseColWidth="10" defaultRowHeight="15.75"/>
  <cols>
    <col min="1" max="1" width="10.125" customWidth="1"/>
    <col min="2" max="2" width="17.375" customWidth="1"/>
    <col min="3" max="3" width="31.5" style="3" customWidth="1"/>
    <col min="4" max="4" width="24.625" style="3" customWidth="1"/>
    <col min="5" max="5" width="3.375" customWidth="1"/>
    <col min="6" max="6" width="4.5" style="306" customWidth="1"/>
    <col min="7" max="7" width="2.625" customWidth="1"/>
    <col min="8" max="8" width="5" style="305" customWidth="1"/>
    <col min="9" max="9" width="2.625" customWidth="1"/>
    <col min="10" max="10" width="5.125" style="305" customWidth="1"/>
    <col min="11" max="11" width="2.375" style="8" customWidth="1"/>
    <col min="12" max="12" width="5.125" style="8" customWidth="1"/>
    <col min="13" max="42" width="15.625" customWidth="1"/>
  </cols>
  <sheetData>
    <row r="1" spans="1:42" ht="21">
      <c r="A1" s="405"/>
      <c r="B1" s="405"/>
      <c r="C1" s="405"/>
      <c r="D1" s="406"/>
      <c r="E1" s="396" t="s">
        <v>48</v>
      </c>
      <c r="F1" s="402" t="s">
        <v>4</v>
      </c>
      <c r="G1" s="399" t="s">
        <v>48</v>
      </c>
      <c r="H1" s="391" t="s">
        <v>3</v>
      </c>
      <c r="I1" s="399" t="s">
        <v>48</v>
      </c>
      <c r="J1" s="391" t="s">
        <v>5</v>
      </c>
      <c r="K1" s="391" t="s">
        <v>48</v>
      </c>
      <c r="L1" s="453" t="s">
        <v>59</v>
      </c>
      <c r="M1" s="445" t="s">
        <v>0</v>
      </c>
      <c r="N1" s="446"/>
      <c r="O1" s="446"/>
      <c r="P1" s="446"/>
      <c r="Q1" s="446"/>
      <c r="R1" s="446"/>
      <c r="S1" s="446"/>
      <c r="T1" s="446"/>
      <c r="U1" s="446"/>
      <c r="V1" s="446"/>
      <c r="W1" s="388" t="s">
        <v>1</v>
      </c>
      <c r="X1" s="389"/>
      <c r="Y1" s="389"/>
      <c r="Z1" s="389"/>
      <c r="AA1" s="389"/>
      <c r="AB1" s="389"/>
      <c r="AC1" s="389"/>
      <c r="AD1" s="389"/>
      <c r="AE1" s="389"/>
      <c r="AF1" s="390"/>
      <c r="AG1" s="442" t="s">
        <v>2</v>
      </c>
      <c r="AH1" s="443"/>
      <c r="AI1" s="443"/>
      <c r="AJ1" s="443"/>
      <c r="AK1" s="443"/>
      <c r="AL1" s="443"/>
      <c r="AM1" s="443"/>
      <c r="AN1" s="443"/>
      <c r="AO1" s="443"/>
      <c r="AP1" s="444"/>
    </row>
    <row r="2" spans="1:42" s="1" customFormat="1" ht="15.95" customHeight="1">
      <c r="A2" s="407"/>
      <c r="B2" s="407"/>
      <c r="C2" s="407"/>
      <c r="D2" s="408"/>
      <c r="E2" s="397"/>
      <c r="F2" s="403"/>
      <c r="G2" s="400"/>
      <c r="H2" s="392"/>
      <c r="I2" s="400"/>
      <c r="J2" s="392"/>
      <c r="K2" s="392"/>
      <c r="L2" s="454"/>
      <c r="M2" s="90" t="s">
        <v>144</v>
      </c>
      <c r="N2" s="90" t="s">
        <v>147</v>
      </c>
      <c r="O2" s="90" t="s">
        <v>150</v>
      </c>
      <c r="P2" s="90" t="s">
        <v>153</v>
      </c>
      <c r="Q2" s="90" t="s">
        <v>155</v>
      </c>
      <c r="R2" s="90" t="s">
        <v>158</v>
      </c>
      <c r="S2" s="90" t="s">
        <v>160</v>
      </c>
      <c r="T2" s="90" t="s">
        <v>123</v>
      </c>
      <c r="U2" s="90" t="s">
        <v>123</v>
      </c>
      <c r="V2" s="90" t="s">
        <v>123</v>
      </c>
      <c r="W2" s="91" t="s">
        <v>144</v>
      </c>
      <c r="X2" s="92" t="s">
        <v>147</v>
      </c>
      <c r="Y2" s="92" t="s">
        <v>150</v>
      </c>
      <c r="Z2" s="92" t="s">
        <v>153</v>
      </c>
      <c r="AA2" s="92" t="s">
        <v>158</v>
      </c>
      <c r="AB2" s="92" t="s">
        <v>123</v>
      </c>
      <c r="AC2" s="92" t="s">
        <v>123</v>
      </c>
      <c r="AD2" s="92" t="s">
        <v>36</v>
      </c>
      <c r="AE2" s="92" t="s">
        <v>123</v>
      </c>
      <c r="AF2" s="93" t="s">
        <v>123</v>
      </c>
      <c r="AG2" s="139" t="s">
        <v>144</v>
      </c>
      <c r="AH2" s="140" t="s">
        <v>170</v>
      </c>
      <c r="AI2" s="140" t="s">
        <v>147</v>
      </c>
      <c r="AJ2" s="140" t="s">
        <v>150</v>
      </c>
      <c r="AK2" s="140" t="s">
        <v>123</v>
      </c>
      <c r="AL2" s="140" t="s">
        <v>123</v>
      </c>
      <c r="AM2" s="140" t="s">
        <v>123</v>
      </c>
      <c r="AN2" s="140" t="s">
        <v>123</v>
      </c>
      <c r="AO2" s="140" t="s">
        <v>123</v>
      </c>
      <c r="AP2" s="141" t="s">
        <v>123</v>
      </c>
    </row>
    <row r="3" spans="1:42" s="3" customFormat="1" ht="147" customHeight="1" thickBot="1">
      <c r="A3" s="6"/>
      <c r="B3" s="6"/>
      <c r="C3" s="394" t="s">
        <v>40</v>
      </c>
      <c r="D3" s="395"/>
      <c r="E3" s="398"/>
      <c r="F3" s="404"/>
      <c r="G3" s="401"/>
      <c r="H3" s="393"/>
      <c r="I3" s="401"/>
      <c r="J3" s="393"/>
      <c r="K3" s="393"/>
      <c r="L3" s="455"/>
      <c r="M3" s="313" t="str">
        <f>HLOOKUP(M$2,'Centres d''intérêt 5'!$E$1:$O$2,2,)</f>
        <v>Outils numériques de communication</v>
      </c>
      <c r="N3" s="313" t="str">
        <f>HLOOKUP(N$2,'Centres d''intérêt 5'!$E$1:$O$2,2,)</f>
        <v>L'aménagement du territoire</v>
      </c>
      <c r="O3" s="313" t="str">
        <f>HLOOKUP(O$2,'Centres d''intérêt 5'!$E$1:$O$2,2,)</f>
        <v>Fonctions et ouvrages dans le monde</v>
      </c>
      <c r="P3" s="313" t="str">
        <f>HLOOKUP(P$2,'Centres d''intérêt 5'!$E$1:$O$2,2,)</f>
        <v>Matériaux et structures</v>
      </c>
      <c r="Q3" s="313" t="str">
        <f>HLOOKUP(Q$2,'Centres d''intérêt 5'!$E$1:$O$2,2,)</f>
        <v>Maquette de l'agrandissement de la cour du collège</v>
      </c>
      <c r="R3" s="313" t="str">
        <f>HLOOKUP(R$2,'Centres d''intérêt 5'!$E$1:$O$2,2,)</f>
        <v>Organisation fonctionnelle d'une habitation</v>
      </c>
      <c r="S3" s="313" t="str">
        <f>HLOOKUP(S$2,'Centres d''intérêt 5'!$E$1:$O$2,2,)</f>
        <v>Modélisation d'une unité d'habitation</v>
      </c>
      <c r="T3" s="313">
        <f>HLOOKUP(T$2,'Centres d''intérêt 5'!$E$1:$O$2,2,)</f>
        <v>0</v>
      </c>
      <c r="U3" s="313">
        <f>HLOOKUP(U$2,'Centres d''intérêt 5'!$E$1:$O$2,2,)</f>
        <v>0</v>
      </c>
      <c r="V3" s="313">
        <f>HLOOKUP(V$2,'Centres d''intérêt 5'!$E$1:$O$2,2,)</f>
        <v>0</v>
      </c>
      <c r="W3" s="314" t="str">
        <f>HLOOKUP(W$2,'Centres d''intérêt 4'!$E$1:$O$2,2,)</f>
        <v>Présentation multimédia</v>
      </c>
      <c r="X3" s="315" t="str">
        <f>HLOOKUP(X$2,'Centres d''intérêt 4'!$E$1:$O$2,2,)</f>
        <v>Objet technique "le portail"</v>
      </c>
      <c r="Y3" s="315" t="str">
        <f>HLOOKUP(Y$2,'Centres d''intérêt 4'!$E$1:$O$2,2,)</f>
        <v xml:space="preserve">La domotique </v>
      </c>
      <c r="Z3" s="315" t="str">
        <f>HLOOKUP(Z$2,'Centres d''intérêt 4'!$E$1:$O$2,2,)</f>
        <v>Le portail</v>
      </c>
      <c r="AA3" s="315" t="str">
        <f>HLOOKUP(AA$2,'Centres d''intérêt 4'!$E$1:$O$2,2,)</f>
        <v>Domotique et robotique</v>
      </c>
      <c r="AB3" s="315" t="str">
        <f>HLOOKUP(AB$2,'Centres d''intérêt 4'!$E$1:$O$2,2,)</f>
        <v>VIDE</v>
      </c>
      <c r="AC3" s="315" t="str">
        <f>HLOOKUP(AC$2,'Centres d''intérêt 4'!$E$1:$O$2,2,)</f>
        <v>VIDE</v>
      </c>
      <c r="AD3" s="315" t="str">
        <f>HLOOKUP(AD$2,'Centres d''intérêt 4'!$E$1:$O$2,2,)</f>
        <v>TITRE EPI 1</v>
      </c>
      <c r="AE3" s="315" t="str">
        <f>HLOOKUP(AE$2,'Centres d''intérêt 4'!$E$1:$O$2,2,)</f>
        <v>VIDE</v>
      </c>
      <c r="AF3" s="316" t="str">
        <f>HLOOKUP(AF$2,'Centres d''intérêt 4'!$E$1:$O$2,2,)</f>
        <v>VIDE</v>
      </c>
      <c r="AG3" s="317" t="str">
        <f>HLOOKUP(AG$2,'Centres d''intérêt 3'!$E$1:$P$2,2,)</f>
        <v>Produit numérique de communication</v>
      </c>
      <c r="AH3" s="318" t="str">
        <f>HLOOKUP(AH$2,'Centres d''intérêt 3'!$E$1:$P$2,2,)</f>
        <v>Environnement numérique</v>
      </c>
      <c r="AI3" s="318" t="str">
        <f>HLOOKUP(AI$2,'Centres d''intérêt 3'!$E$1:$P$2,2,)</f>
        <v>Réaliser un objet communicant de manière collaborative "suiveur solaire"</v>
      </c>
      <c r="AJ3" s="318" t="str">
        <f>HLOOKUP(AJ$2,'Centres d''intérêt 3'!$E$1:$P$2,2,)</f>
        <v>Présentation finale d'un projet</v>
      </c>
      <c r="AK3" s="318" t="str">
        <f>HLOOKUP(AK$2,'Centres d''intérêt 3'!$E$1:$P$2,2,)</f>
        <v>VIDE</v>
      </c>
      <c r="AL3" s="318" t="str">
        <f>HLOOKUP(AL$2,'Centres d''intérêt 3'!$E$1:$P$2,2,)</f>
        <v>VIDE</v>
      </c>
      <c r="AM3" s="318" t="str">
        <f>HLOOKUP(AM$2,'Centres d''intérêt 3'!$E$1:$P$2,2,)</f>
        <v>VIDE</v>
      </c>
      <c r="AN3" s="318" t="str">
        <f>HLOOKUP(AN$2,'Centres d''intérêt 3'!$E$1:$P$2,2,)</f>
        <v>VIDE</v>
      </c>
      <c r="AO3" s="318" t="str">
        <f>HLOOKUP(AO$2,'Centres d''intérêt 3'!$E$1:$P$2,2,)</f>
        <v>VIDE</v>
      </c>
      <c r="AP3" s="319" t="str">
        <f>HLOOKUP(AP$2,'Centres d''intérêt 3'!$E$1:$P$2,2,)</f>
        <v>VIDE</v>
      </c>
    </row>
    <row r="4" spans="1:42" ht="21" hidden="1" customHeight="1" thickBot="1">
      <c r="A4" s="176"/>
      <c r="B4" s="176"/>
      <c r="C4" s="417"/>
      <c r="D4" s="418"/>
      <c r="F4" s="300">
        <v>1</v>
      </c>
      <c r="G4" s="2"/>
      <c r="H4" s="300">
        <v>1</v>
      </c>
      <c r="I4" s="2"/>
      <c r="J4" s="300">
        <v>1</v>
      </c>
      <c r="K4" s="7"/>
      <c r="L4" s="7">
        <v>1</v>
      </c>
      <c r="M4" s="15" t="str">
        <f>HLOOKUP(M$2,'Centres d''intérêt 5'!$E$1:$O$2,2,)</f>
        <v>Outils numériques de communication</v>
      </c>
      <c r="N4" s="11" t="e">
        <f>HLOOKUP(N$2,'Centres d''intérêt 5'!$E$2:$O$2,2,)</f>
        <v>#N/A</v>
      </c>
      <c r="O4" s="11" t="e">
        <f>HLOOKUP(O$2,'Centres d''intérêt 5'!$E$2:$O$2,2,)</f>
        <v>#N/A</v>
      </c>
      <c r="P4" s="11" t="e">
        <f>HLOOKUP(P$2,'Centres d''intérêt 5'!$E$2:$O$2,2,)</f>
        <v>#N/A</v>
      </c>
      <c r="Q4" s="11" t="e">
        <f>HLOOKUP(Q$2,'Centres d''intérêt 5'!$E$2:$O$2,2,)</f>
        <v>#N/A</v>
      </c>
      <c r="R4" s="11" t="e">
        <f>HLOOKUP(R$2,'Centres d''intérêt 5'!$E$2:$O$2,2,)</f>
        <v>#N/A</v>
      </c>
      <c r="S4" s="11" t="e">
        <f>HLOOKUP(S$2,'Centres d''intérêt 5'!$E$2:$O$2,2,)</f>
        <v>#N/A</v>
      </c>
      <c r="T4" s="11" t="e">
        <f>HLOOKUP(T$2,'Centres d''intérêt 5'!$E$2:$O$2,2,)</f>
        <v>#N/A</v>
      </c>
      <c r="U4" s="11" t="e">
        <f>HLOOKUP(U$2,'Centres d''intérêt 5'!$E$2:$O$2,2,)</f>
        <v>#N/A</v>
      </c>
      <c r="V4" s="12" t="e">
        <f>HLOOKUP(V$2,'Centres d''intérêt 5'!$E$2:$O$2,2,)</f>
        <v>#N/A</v>
      </c>
      <c r="W4" s="15" t="e">
        <f>HLOOKUP(W$2,'Centres d''intérêt 4'!$E$2:$L$2,2,)</f>
        <v>#N/A</v>
      </c>
      <c r="X4" s="11" t="e">
        <f>HLOOKUP(X$2,'Centres d''intérêt 4'!$E$2:$L$2,2,)</f>
        <v>#N/A</v>
      </c>
      <c r="Y4" s="11" t="e">
        <f>HLOOKUP(Y$2,'Centres d''intérêt 4'!$E$2:$L$2,2,)</f>
        <v>#N/A</v>
      </c>
      <c r="Z4" s="11" t="e">
        <f>HLOOKUP(Z$2,'Centres d''intérêt 4'!$E$2:$L$2,2,)</f>
        <v>#N/A</v>
      </c>
      <c r="AA4" s="11" t="e">
        <f>HLOOKUP(AA$2,'Centres d''intérêt 4'!$E$2:$L$2,2,)</f>
        <v>#N/A</v>
      </c>
      <c r="AB4" s="11" t="e">
        <f>HLOOKUP(AB$2,'Centres d''intérêt 4'!$E$2:$L$2,2,)</f>
        <v>#N/A</v>
      </c>
      <c r="AC4" s="11" t="e">
        <f>HLOOKUP(AC$2,'Centres d''intérêt 4'!$E$2:$L$2,2,)</f>
        <v>#N/A</v>
      </c>
      <c r="AD4" s="11" t="e">
        <f>HLOOKUP(AD$2,'Centres d''intérêt 4'!$E$2:$L$2,2,)</f>
        <v>#N/A</v>
      </c>
      <c r="AE4" s="11" t="e">
        <f>HLOOKUP(AE$2,'Centres d''intérêt 4'!$E$2:$L$2,2,)</f>
        <v>#N/A</v>
      </c>
      <c r="AF4" s="12" t="e">
        <f>HLOOKUP(AF$2,'Centres d''intérêt 4'!$E$2:$L$2,2,)</f>
        <v>#N/A</v>
      </c>
      <c r="AG4" s="4" t="str">
        <f>HLOOKUP(AG$2,'Centres d''intérêt 4'!$E$1:$L$2,2,)</f>
        <v>Présentation multimédia</v>
      </c>
      <c r="AH4" s="4" t="e">
        <f>HLOOKUP(AH$2,'Centres d''intérêt 4'!$E$1:$L$2,2,)</f>
        <v>#N/A</v>
      </c>
      <c r="AI4" s="4" t="str">
        <f>HLOOKUP(AI$2,'Centres d''intérêt 4'!$E$1:$L$2,2,)</f>
        <v>Objet technique "le portail"</v>
      </c>
      <c r="AJ4" s="4" t="str">
        <f>HLOOKUP(AJ$2,'Centres d''intérêt 4'!$E$1:$L$2,2,)</f>
        <v xml:space="preserve">La domotique </v>
      </c>
      <c r="AK4" s="4" t="e">
        <f>HLOOKUP(AK$2,'Centres d''intérêt 4'!$E$1:$L$2,2,)</f>
        <v>#N/A</v>
      </c>
      <c r="AL4" s="4" t="e">
        <f>HLOOKUP(AL$2,'Centres d''intérêt 4'!$E$1:$L$2,2,)</f>
        <v>#N/A</v>
      </c>
      <c r="AM4" s="4" t="e">
        <f>HLOOKUP(AM$2,'Centres d''intérêt 4'!$E$1:$L$2,2,)</f>
        <v>#N/A</v>
      </c>
      <c r="AN4" s="4" t="e">
        <f>HLOOKUP(AN$2,'Centres d''intérêt 4'!$E$1:$L$2,2,)</f>
        <v>#N/A</v>
      </c>
      <c r="AO4" s="4" t="e">
        <f>HLOOKUP(AO$2,'Centres d''intérêt 4'!$E$1:$L$2,2,)</f>
        <v>#N/A</v>
      </c>
      <c r="AP4" s="4" t="e">
        <f>HLOOKUP(AP$2,'Centres d''intérêt 4'!$E$1:$L$2,2,)</f>
        <v>#N/A</v>
      </c>
    </row>
    <row r="5" spans="1:42" ht="84" customHeight="1">
      <c r="A5" s="414" t="s">
        <v>6</v>
      </c>
      <c r="B5" s="412" t="s">
        <v>7</v>
      </c>
      <c r="C5" s="419" t="s">
        <v>52</v>
      </c>
      <c r="D5" s="307" t="s">
        <v>50</v>
      </c>
      <c r="E5" s="308">
        <f>COUNTIF(M5:V5,"&lt;&gt;"&amp;"0")</f>
        <v>3</v>
      </c>
      <c r="F5" s="434">
        <f>IF(SUM(E5:E6)&lt;&gt;0,COUNTIF((E5:E6),"&lt;&gt;"&amp;"0")/2,0)</f>
        <v>1</v>
      </c>
      <c r="G5" s="309">
        <f t="shared" ref="G5:G37" si="0">COUNTIF(W5:AF5,"&lt;&gt;"&amp;"0")</f>
        <v>1</v>
      </c>
      <c r="H5" s="430">
        <f>IF(SUM(G5:G6)&lt;&gt;0,COUNTIF((G5:G6),"&lt;&gt;"&amp;"0")/2,0)</f>
        <v>1</v>
      </c>
      <c r="I5" s="309">
        <f>COUNTIF(AG5:AP5,"&lt;&gt;"&amp;"0")</f>
        <v>2</v>
      </c>
      <c r="J5" s="430">
        <f>IF(SUM(I5:I6)&lt;&gt;0,COUNTIF((I5:I6),"&lt;&gt;"&amp;"0")/2,0)</f>
        <v>1</v>
      </c>
      <c r="K5" s="310">
        <f t="shared" ref="K5:K23" si="1">E5+G5+I5</f>
        <v>6</v>
      </c>
      <c r="L5" s="452">
        <f>IF(SUM(K5:K6)&lt;&gt;0,COUNTIF((K5:K6),"&lt;&gt;"&amp;"0")/2,0)</f>
        <v>1</v>
      </c>
      <c r="M5" s="82">
        <f>HLOOKUP(M$2,'Centres d''intérêt 5'!$E$1:$O$72,ROW()-1,)</f>
        <v>5</v>
      </c>
      <c r="N5" s="83">
        <f>HLOOKUP(N$2,'Centres d''intérêt 5'!$E$1:$O$72,4,)</f>
        <v>0</v>
      </c>
      <c r="O5" s="83">
        <f>HLOOKUP(O$2,'Centres d''intérêt 5'!$E$1:$O$72,4,)</f>
        <v>0</v>
      </c>
      <c r="P5" s="83">
        <f>HLOOKUP(P$2,'Centres d''intérêt 5'!$E$1:$O$72,4,)</f>
        <v>5</v>
      </c>
      <c r="Q5" s="83">
        <f>HLOOKUP(Q$2,'Centres d''intérêt 5'!$E$1:$O$72,4,)</f>
        <v>0</v>
      </c>
      <c r="R5" s="83">
        <f>HLOOKUP(R$2,'Centres d''intérêt 5'!$E$1:$O$72,4,)</f>
        <v>7</v>
      </c>
      <c r="S5" s="83">
        <f>HLOOKUP(S$2,'Centres d''intérêt 5'!$E$1:$O$72,4,)</f>
        <v>0</v>
      </c>
      <c r="T5" s="83">
        <f>HLOOKUP(T$2,'Centres d''intérêt 5'!$E$1:$O$72,4,)</f>
        <v>0</v>
      </c>
      <c r="U5" s="83">
        <f>HLOOKUP(U$2,'Centres d''intérêt 5'!$E$1:$O$72,4,)</f>
        <v>0</v>
      </c>
      <c r="V5" s="83">
        <f>HLOOKUP(V$2,'Centres d''intérêt 5'!$E$1:$O$72,4,)</f>
        <v>0</v>
      </c>
      <c r="W5" s="82">
        <f>HLOOKUP(W$2,'Centres d''intérêt 4'!$E$1:$O$72,ROW()-1,)</f>
        <v>0</v>
      </c>
      <c r="X5" s="83">
        <f>HLOOKUP(X$2,'Centres d''intérêt 4'!$E$1:$O$72,ROW()-1,)</f>
        <v>5</v>
      </c>
      <c r="Y5" s="83">
        <f>HLOOKUP(Y$2,'Centres d''intérêt 4'!$E$1:$O$72,ROW()-1,)</f>
        <v>0</v>
      </c>
      <c r="Z5" s="83">
        <f>HLOOKUP(Z$2,'Centres d''intérêt 4'!$E$1:$O$72,ROW()-1,)</f>
        <v>0</v>
      </c>
      <c r="AA5" s="83">
        <f>HLOOKUP(AA$2,'Centres d''intérêt 4'!$E$1:$O$72,ROW()-1,)</f>
        <v>0</v>
      </c>
      <c r="AB5" s="83">
        <f>HLOOKUP(AB$2,'Centres d''intérêt 4'!$E$1:$O$72,ROW()-1,)</f>
        <v>0</v>
      </c>
      <c r="AC5" s="83">
        <f>HLOOKUP(AC$2,'Centres d''intérêt 4'!$E$1:$O$72,ROW()-1,)</f>
        <v>0</v>
      </c>
      <c r="AD5" s="83">
        <f>HLOOKUP(AD$2,'Centres d''intérêt 4'!$E$1:$O$72,ROW()-1,)</f>
        <v>0</v>
      </c>
      <c r="AE5" s="83">
        <f>HLOOKUP(AE$2,'Centres d''intérêt 4'!$E$1:$O$72,ROW()-1,)</f>
        <v>0</v>
      </c>
      <c r="AF5" s="83">
        <f>HLOOKUP(AF$2,'Centres d''intérêt 4'!$E$1:$O$72,ROW()-1,)</f>
        <v>0</v>
      </c>
      <c r="AG5" s="82">
        <f>HLOOKUP(AG$2,'Centres d''intérêt 3'!$E$1:$P$72,ROW()-1,)</f>
        <v>7</v>
      </c>
      <c r="AH5" s="83">
        <f>HLOOKUP(AH$2,'Centres d''intérêt 3'!$E$1:$P$72,ROW()-1,)</f>
        <v>0</v>
      </c>
      <c r="AI5" s="83">
        <f>HLOOKUP(AI$2,'Centres d''intérêt 3'!$E$1:$P$72,ROW()-1,)</f>
        <v>7</v>
      </c>
      <c r="AJ5" s="83">
        <f>HLOOKUP(AJ$2,'Centres d''intérêt 3'!$E$1:$P$72,ROW()-1,)</f>
        <v>0</v>
      </c>
      <c r="AK5" s="83">
        <f>HLOOKUP(AK$2,'Centres d''intérêt 3'!$E$1:$P$72,ROW()-1,)</f>
        <v>0</v>
      </c>
      <c r="AL5" s="83">
        <f>HLOOKUP(AL$2,'Centres d''intérêt 3'!$E$1:$P$72,ROW()-1,)</f>
        <v>0</v>
      </c>
      <c r="AM5" s="83">
        <f>HLOOKUP(AM$2,'Centres d''intérêt 3'!$E$1:$P$72,ROW()-1,)</f>
        <v>0</v>
      </c>
      <c r="AN5" s="83">
        <f>HLOOKUP(AN$2,'Centres d''intérêt 3'!$E$1:$P$72,ROW()-1,)</f>
        <v>0</v>
      </c>
      <c r="AO5" s="83">
        <f>HLOOKUP(AO$2,'Centres d''intérêt 3'!$E$1:$P$72,ROW()-1,)</f>
        <v>0</v>
      </c>
      <c r="AP5" s="84">
        <f>HLOOKUP(AP$2,'Centres d''intérêt 3'!$E$1:$P$72,ROW()-1,)</f>
        <v>0</v>
      </c>
    </row>
    <row r="6" spans="1:42" s="5" customFormat="1" ht="50.1" customHeight="1">
      <c r="A6" s="415"/>
      <c r="B6" s="413"/>
      <c r="C6" s="420"/>
      <c r="D6" s="30" t="s">
        <v>51</v>
      </c>
      <c r="E6" s="39">
        <f>COUNTIF(M6:V6,"&lt;&gt;"&amp;"0")</f>
        <v>3</v>
      </c>
      <c r="F6" s="435"/>
      <c r="G6" s="31">
        <f t="shared" si="0"/>
        <v>2</v>
      </c>
      <c r="H6" s="431"/>
      <c r="I6" s="31">
        <f t="shared" ref="I6:I69" si="2">COUNTIF(AG6:AP6,"&lt;&gt;"&amp;"0")</f>
        <v>1</v>
      </c>
      <c r="J6" s="431"/>
      <c r="K6" s="32">
        <f t="shared" si="1"/>
        <v>6</v>
      </c>
      <c r="L6" s="448"/>
      <c r="M6" s="85">
        <f>HLOOKUP(M$2,'Centres d''intérêt 5'!$E$1:$O$72,ROW()-1,)</f>
        <v>5</v>
      </c>
      <c r="N6" s="86">
        <f>HLOOKUP(N$2,'Centres d''intérêt 5'!$E$1:$O$72,5,)</f>
        <v>0</v>
      </c>
      <c r="O6" s="86">
        <f>HLOOKUP(O$2,'Centres d''intérêt 5'!$E$1:$O$72,5,)</f>
        <v>0</v>
      </c>
      <c r="P6" s="86">
        <f>HLOOKUP(P$2,'Centres d''intérêt 5'!$E$1:$O$72,5,)</f>
        <v>5</v>
      </c>
      <c r="Q6" s="86">
        <f>HLOOKUP(Q$2,'Centres d''intérêt 5'!$E$1:$O$72,5,)</f>
        <v>0</v>
      </c>
      <c r="R6" s="86">
        <f>HLOOKUP(R$2,'Centres d''intérêt 5'!$E$1:$O$72,5,)</f>
        <v>7</v>
      </c>
      <c r="S6" s="86">
        <f>HLOOKUP(S$2,'Centres d''intérêt 5'!$E$1:$O$72,5,)</f>
        <v>0</v>
      </c>
      <c r="T6" s="86">
        <f>HLOOKUP(T$2,'Centres d''intérêt 5'!$E$1:$O$72,5,)</f>
        <v>0</v>
      </c>
      <c r="U6" s="86">
        <f>HLOOKUP(U$2,'Centres d''intérêt 5'!$E$1:$O$72,5,)</f>
        <v>0</v>
      </c>
      <c r="V6" s="86">
        <f>HLOOKUP(V$2,'Centres d''intérêt 5'!$E$1:$O$72,5,)</f>
        <v>0</v>
      </c>
      <c r="W6" s="85">
        <f>HLOOKUP(W$2,'Centres d''intérêt 4'!$E$1:$O$72,ROW()-1,)</f>
        <v>0</v>
      </c>
      <c r="X6" s="86">
        <f>HLOOKUP(X$2,'Centres d''intérêt 4'!$E$1:$O$72,ROW()-1,)</f>
        <v>5</v>
      </c>
      <c r="Y6" s="86">
        <f>HLOOKUP(Y$2,'Centres d''intérêt 4'!$E$1:$O$72,ROW()-1,)</f>
        <v>0</v>
      </c>
      <c r="Z6" s="86">
        <f>HLOOKUP(Z$2,'Centres d''intérêt 4'!$E$1:$O$72,ROW()-1,)</f>
        <v>7</v>
      </c>
      <c r="AA6" s="86">
        <f>HLOOKUP(AA$2,'Centres d''intérêt 4'!$E$1:$O$72,ROW()-1,)</f>
        <v>0</v>
      </c>
      <c r="AB6" s="86">
        <f>HLOOKUP(AB$2,'Centres d''intérêt 4'!$E$1:$O$72,ROW()-1,)</f>
        <v>0</v>
      </c>
      <c r="AC6" s="86">
        <f>HLOOKUP(AC$2,'Centres d''intérêt 4'!$E$1:$O$72,ROW()-1,)</f>
        <v>0</v>
      </c>
      <c r="AD6" s="86">
        <f>HLOOKUP(AD$2,'Centres d''intérêt 4'!$E$1:$O$72,ROW()-1,)</f>
        <v>0</v>
      </c>
      <c r="AE6" s="86">
        <f>HLOOKUP(AE$2,'Centres d''intérêt 4'!$E$1:$O$72,ROW()-1,)</f>
        <v>0</v>
      </c>
      <c r="AF6" s="86">
        <f>HLOOKUP(AF$2,'Centres d''intérêt 4'!$E$1:$O$72,ROW()-1,)</f>
        <v>0</v>
      </c>
      <c r="AG6" s="85">
        <f>HLOOKUP(AG$2,'Centres d''intérêt 3'!$E$1:$P$72,ROW()-1,)</f>
        <v>0</v>
      </c>
      <c r="AH6" s="86">
        <f>HLOOKUP(AH$2,'Centres d''intérêt 3'!$E$1:$P$72,ROW()-1,)</f>
        <v>0</v>
      </c>
      <c r="AI6" s="86">
        <f>HLOOKUP(AI$2,'Centres d''intérêt 3'!$E$1:$P$72,ROW()-1,)</f>
        <v>7</v>
      </c>
      <c r="AJ6" s="86">
        <f>HLOOKUP(AJ$2,'Centres d''intérêt 3'!$E$1:$P$72,ROW()-1,)</f>
        <v>0</v>
      </c>
      <c r="AK6" s="86">
        <f>HLOOKUP(AK$2,'Centres d''intérêt 3'!$E$1:$P$72,ROW()-1,)</f>
        <v>0</v>
      </c>
      <c r="AL6" s="86">
        <f>HLOOKUP(AL$2,'Centres d''intérêt 3'!$E$1:$P$72,ROW()-1,)</f>
        <v>0</v>
      </c>
      <c r="AM6" s="86">
        <f>HLOOKUP(AM$2,'Centres d''intérêt 3'!$E$1:$P$72,ROW()-1,)</f>
        <v>0</v>
      </c>
      <c r="AN6" s="86">
        <f>HLOOKUP(AN$2,'Centres d''intérêt 3'!$E$1:$P$72,ROW()-1,)</f>
        <v>0</v>
      </c>
      <c r="AO6" s="86">
        <f>HLOOKUP(AO$2,'Centres d''intérêt 3'!$E$1:$P$72,ROW()-1,)</f>
        <v>0</v>
      </c>
      <c r="AP6" s="87">
        <f>HLOOKUP(AP$2,'Centres d''intérêt 3'!$E$1:$P$72,ROW()-1,)</f>
        <v>0</v>
      </c>
    </row>
    <row r="7" spans="1:42" ht="35.1" customHeight="1">
      <c r="A7" s="415"/>
      <c r="B7" s="413"/>
      <c r="C7" s="420" t="s">
        <v>55</v>
      </c>
      <c r="D7" s="30" t="s">
        <v>54</v>
      </c>
      <c r="E7" s="33">
        <f>COUNTIF(M7:V7,"&lt;&gt;"&amp;"0")</f>
        <v>0</v>
      </c>
      <c r="F7" s="354">
        <f>IF(SUM(E7:E8)&lt;&gt;0,COUNTIF((E7:E8),"&lt;&gt;"&amp;"0")/2,0)</f>
        <v>0</v>
      </c>
      <c r="G7" s="34">
        <f t="shared" si="0"/>
        <v>3</v>
      </c>
      <c r="H7" s="354">
        <f>IF(SUM(G7:G8)&lt;&gt;0,COUNTIF((G7:G8),"&lt;&gt;"&amp;"0")/2,0)</f>
        <v>1</v>
      </c>
      <c r="I7" s="34">
        <f t="shared" si="2"/>
        <v>3</v>
      </c>
      <c r="J7" s="354">
        <f>IF(SUM(I7:I8)&lt;&gt;0,COUNTIF((I7:I8),"&lt;&gt;"&amp;"0")/2,0)</f>
        <v>1</v>
      </c>
      <c r="K7" s="35">
        <f t="shared" si="1"/>
        <v>6</v>
      </c>
      <c r="L7" s="447">
        <f>IF(SUM(K7:K8)&lt;&gt;0,COUNTIF((K7:K8),"&lt;&gt;"&amp;"0")/2,0)</f>
        <v>1</v>
      </c>
      <c r="M7" s="85">
        <f>HLOOKUP(M$2,'Centres d''intérêt 5'!$E$1:$O$72,ROW()-1,)</f>
        <v>0</v>
      </c>
      <c r="N7" s="86">
        <f>HLOOKUP(N$2,'Centres d''intérêt 5'!$E$1:$O$72,6,)</f>
        <v>0</v>
      </c>
      <c r="O7" s="86">
        <f>HLOOKUP(O$2,'Centres d''intérêt 5'!$E$1:$O$72,6,)</f>
        <v>0</v>
      </c>
      <c r="P7" s="86">
        <f>HLOOKUP(P$2,'Centres d''intérêt 5'!$E$1:$O$72,6,)</f>
        <v>0</v>
      </c>
      <c r="Q7" s="86">
        <f>HLOOKUP(Q$2,'Centres d''intérêt 5'!$E$1:$O$72,6,)</f>
        <v>0</v>
      </c>
      <c r="R7" s="86">
        <f>HLOOKUP(R$2,'Centres d''intérêt 5'!$E$1:$O$72,6,)</f>
        <v>0</v>
      </c>
      <c r="S7" s="86">
        <f>HLOOKUP(S$2,'Centres d''intérêt 5'!$E$1:$O$72,6,)</f>
        <v>0</v>
      </c>
      <c r="T7" s="86">
        <f>HLOOKUP(T$2,'Centres d''intérêt 5'!$E$1:$O$72,6,)</f>
        <v>0</v>
      </c>
      <c r="U7" s="86">
        <f>HLOOKUP(U$2,'Centres d''intérêt 5'!$E$1:$O$72,6,)</f>
        <v>0</v>
      </c>
      <c r="V7" s="86">
        <f>HLOOKUP(V$2,'Centres d''intérêt 5'!$E$1:$O$72,6,)</f>
        <v>0</v>
      </c>
      <c r="W7" s="85">
        <f>HLOOKUP(W$2,'Centres d''intérêt 4'!$E$1:$O$72,ROW()-1,)</f>
        <v>0</v>
      </c>
      <c r="X7" s="86">
        <f>HLOOKUP(X$2,'Centres d''intérêt 4'!$E$1:$O$72,ROW()-1,)</f>
        <v>5</v>
      </c>
      <c r="Y7" s="86">
        <f>HLOOKUP(Y$2,'Centres d''intérêt 4'!$E$1:$O$72,ROW()-1,)</f>
        <v>0</v>
      </c>
      <c r="Z7" s="86">
        <f>HLOOKUP(Z$2,'Centres d''intérêt 4'!$E$1:$O$72,ROW()-1,)</f>
        <v>5</v>
      </c>
      <c r="AA7" s="86">
        <f>HLOOKUP(AA$2,'Centres d''intérêt 4'!$E$1:$O$72,ROW()-1,)</f>
        <v>1</v>
      </c>
      <c r="AB7" s="86">
        <f>HLOOKUP(AB$2,'Centres d''intérêt 4'!$E$1:$O$72,ROW()-1,)</f>
        <v>0</v>
      </c>
      <c r="AC7" s="86">
        <f>HLOOKUP(AC$2,'Centres d''intérêt 4'!$E$1:$O$72,ROW()-1,)</f>
        <v>0</v>
      </c>
      <c r="AD7" s="86">
        <f>HLOOKUP(AD$2,'Centres d''intérêt 4'!$E$1:$O$72,ROW()-1,)</f>
        <v>0</v>
      </c>
      <c r="AE7" s="86">
        <f>HLOOKUP(AE$2,'Centres d''intérêt 4'!$E$1:$O$72,ROW()-1,)</f>
        <v>0</v>
      </c>
      <c r="AF7" s="86">
        <f>HLOOKUP(AF$2,'Centres d''intérêt 4'!$E$1:$O$72,ROW()-1,)</f>
        <v>0</v>
      </c>
      <c r="AG7" s="85">
        <f>HLOOKUP(AG$2,'Centres d''intérêt 3'!$E$1:$P$72,ROW()-1,)</f>
        <v>1</v>
      </c>
      <c r="AH7" s="86">
        <f>HLOOKUP(AH$2,'Centres d''intérêt 3'!$E$1:$P$72,ROW()-1,)</f>
        <v>1</v>
      </c>
      <c r="AI7" s="86">
        <f>HLOOKUP(AI$2,'Centres d''intérêt 3'!$E$1:$P$72,ROW()-1,)</f>
        <v>1</v>
      </c>
      <c r="AJ7" s="86">
        <f>HLOOKUP(AJ$2,'Centres d''intérêt 3'!$E$1:$P$72,ROW()-1,)</f>
        <v>0</v>
      </c>
      <c r="AK7" s="86">
        <f>HLOOKUP(AK$2,'Centres d''intérêt 3'!$E$1:$P$72,ROW()-1,)</f>
        <v>0</v>
      </c>
      <c r="AL7" s="86">
        <f>HLOOKUP(AL$2,'Centres d''intérêt 3'!$E$1:$P$72,ROW()-1,)</f>
        <v>0</v>
      </c>
      <c r="AM7" s="86">
        <f>HLOOKUP(AM$2,'Centres d''intérêt 3'!$E$1:$P$72,ROW()-1,)</f>
        <v>0</v>
      </c>
      <c r="AN7" s="86">
        <f>HLOOKUP(AN$2,'Centres d''intérêt 3'!$E$1:$P$72,ROW()-1,)</f>
        <v>0</v>
      </c>
      <c r="AO7" s="86">
        <f>HLOOKUP(AO$2,'Centres d''intérêt 3'!$E$1:$P$72,ROW()-1,)</f>
        <v>0</v>
      </c>
      <c r="AP7" s="87">
        <f>HLOOKUP(AP$2,'Centres d''intérêt 3'!$E$1:$P$72,ROW()-1,)</f>
        <v>0</v>
      </c>
    </row>
    <row r="8" spans="1:42" s="5" customFormat="1" ht="32.1" customHeight="1">
      <c r="A8" s="415"/>
      <c r="B8" s="413"/>
      <c r="C8" s="420"/>
      <c r="D8" s="30" t="s">
        <v>53</v>
      </c>
      <c r="E8" s="39">
        <f>COUNTIF(M8:V8,"&lt;&gt;"&amp;"0")</f>
        <v>0</v>
      </c>
      <c r="F8" s="431"/>
      <c r="G8" s="31">
        <f t="shared" si="0"/>
        <v>1</v>
      </c>
      <c r="H8" s="431"/>
      <c r="I8" s="31">
        <f t="shared" si="2"/>
        <v>3</v>
      </c>
      <c r="J8" s="431"/>
      <c r="K8" s="32">
        <f t="shared" si="1"/>
        <v>4</v>
      </c>
      <c r="L8" s="448"/>
      <c r="M8" s="85">
        <f>HLOOKUP(M$2,'Centres d''intérêt 5'!$E$1:$O$72,ROW()-1,)</f>
        <v>0</v>
      </c>
      <c r="N8" s="86">
        <f>HLOOKUP(N$2,'Centres d''intérêt 5'!$E$1:$O$72,7,)</f>
        <v>0</v>
      </c>
      <c r="O8" s="86">
        <f>HLOOKUP(O$2,'Centres d''intérêt 5'!$E$1:$O$72,7,)</f>
        <v>0</v>
      </c>
      <c r="P8" s="86">
        <f>HLOOKUP(P$2,'Centres d''intérêt 5'!$E$1:$O$72,7,)</f>
        <v>0</v>
      </c>
      <c r="Q8" s="86">
        <f>HLOOKUP(Q$2,'Centres d''intérêt 5'!$E$1:$O$72,7,)</f>
        <v>0</v>
      </c>
      <c r="R8" s="86">
        <f>HLOOKUP(R$2,'Centres d''intérêt 5'!$E$1:$O$72,7,)</f>
        <v>0</v>
      </c>
      <c r="S8" s="86">
        <f>HLOOKUP(S$2,'Centres d''intérêt 5'!$E$1:$O$72,7,)</f>
        <v>0</v>
      </c>
      <c r="T8" s="86">
        <f>HLOOKUP(T$2,'Centres d''intérêt 5'!$E$1:$O$72,7,)</f>
        <v>0</v>
      </c>
      <c r="U8" s="86">
        <f>HLOOKUP(U$2,'Centres d''intérêt 5'!$E$1:$O$72,7,)</f>
        <v>0</v>
      </c>
      <c r="V8" s="86">
        <f>HLOOKUP(V$2,'Centres d''intérêt 5'!$E$1:$O$72,7,)</f>
        <v>0</v>
      </c>
      <c r="W8" s="85">
        <f>HLOOKUP(W$2,'Centres d''intérêt 4'!$E$1:$O$72,ROW()-1,)</f>
        <v>0</v>
      </c>
      <c r="X8" s="86">
        <f>HLOOKUP(X$2,'Centres d''intérêt 4'!$E$1:$O$72,ROW()-1,)</f>
        <v>0</v>
      </c>
      <c r="Y8" s="86">
        <f>HLOOKUP(Y$2,'Centres d''intérêt 4'!$E$1:$O$72,ROW()-1,)</f>
        <v>0</v>
      </c>
      <c r="Z8" s="86">
        <f>HLOOKUP(Z$2,'Centres d''intérêt 4'!$E$1:$O$72,ROW()-1,)</f>
        <v>0</v>
      </c>
      <c r="AA8" s="86">
        <f>HLOOKUP(AA$2,'Centres d''intérêt 4'!$E$1:$O$72,ROW()-1,)</f>
        <v>1</v>
      </c>
      <c r="AB8" s="86">
        <f>HLOOKUP(AB$2,'Centres d''intérêt 4'!$E$1:$O$72,ROW()-1,)</f>
        <v>0</v>
      </c>
      <c r="AC8" s="86">
        <f>HLOOKUP(AC$2,'Centres d''intérêt 4'!$E$1:$O$72,ROW()-1,)</f>
        <v>0</v>
      </c>
      <c r="AD8" s="86">
        <f>HLOOKUP(AD$2,'Centres d''intérêt 4'!$E$1:$O$72,ROW()-1,)</f>
        <v>0</v>
      </c>
      <c r="AE8" s="86">
        <f>HLOOKUP(AE$2,'Centres d''intérêt 4'!$E$1:$O$72,ROW()-1,)</f>
        <v>0</v>
      </c>
      <c r="AF8" s="86">
        <f>HLOOKUP(AF$2,'Centres d''intérêt 4'!$E$1:$O$72,ROW()-1,)</f>
        <v>0</v>
      </c>
      <c r="AG8" s="85">
        <f>HLOOKUP(AG$2,'Centres d''intérêt 3'!$E$1:$P$72,ROW()-1,)</f>
        <v>1</v>
      </c>
      <c r="AH8" s="86">
        <f>HLOOKUP(AH$2,'Centres d''intérêt 3'!$E$1:$P$72,ROW()-1,)</f>
        <v>1</v>
      </c>
      <c r="AI8" s="86">
        <f>HLOOKUP(AI$2,'Centres d''intérêt 3'!$E$1:$P$72,ROW()-1,)</f>
        <v>1</v>
      </c>
      <c r="AJ8" s="86">
        <f>HLOOKUP(AJ$2,'Centres d''intérêt 3'!$E$1:$P$72,ROW()-1,)</f>
        <v>0</v>
      </c>
      <c r="AK8" s="86">
        <f>HLOOKUP(AK$2,'Centres d''intérêt 3'!$E$1:$P$72,ROW()-1,)</f>
        <v>0</v>
      </c>
      <c r="AL8" s="86">
        <f>HLOOKUP(AL$2,'Centres d''intérêt 3'!$E$1:$P$72,ROW()-1,)</f>
        <v>0</v>
      </c>
      <c r="AM8" s="86">
        <f>HLOOKUP(AM$2,'Centres d''intérêt 3'!$E$1:$P$72,ROW()-1,)</f>
        <v>0</v>
      </c>
      <c r="AN8" s="86">
        <f>HLOOKUP(AN$2,'Centres d''intérêt 3'!$E$1:$P$72,ROW()-1,)</f>
        <v>0</v>
      </c>
      <c r="AO8" s="86">
        <f>HLOOKUP(AO$2,'Centres d''intérêt 3'!$E$1:$P$72,ROW()-1,)</f>
        <v>0</v>
      </c>
      <c r="AP8" s="87">
        <f>HLOOKUP(AP$2,'Centres d''intérêt 3'!$E$1:$P$72,ROW()-1,)</f>
        <v>0</v>
      </c>
    </row>
    <row r="9" spans="1:42" ht="48" customHeight="1">
      <c r="A9" s="415"/>
      <c r="B9" s="413"/>
      <c r="C9" s="175" t="s">
        <v>56</v>
      </c>
      <c r="D9" s="30" t="s">
        <v>57</v>
      </c>
      <c r="E9" s="22">
        <f t="shared" ref="E9:E65" si="3">COUNTIF(M9:V9,"&lt;&gt;"&amp;"0")</f>
        <v>0</v>
      </c>
      <c r="F9" s="288">
        <f>IF(E9&lt;&gt;0,1,0)</f>
        <v>0</v>
      </c>
      <c r="G9" s="23">
        <f t="shared" si="0"/>
        <v>2</v>
      </c>
      <c r="H9" s="288">
        <f>IF(G9&lt;&gt;0,1,0)</f>
        <v>1</v>
      </c>
      <c r="I9" s="23">
        <f t="shared" si="2"/>
        <v>1</v>
      </c>
      <c r="J9" s="288">
        <f>IF(I9&lt;&gt;0,1,0)</f>
        <v>1</v>
      </c>
      <c r="K9" s="28">
        <f t="shared" si="1"/>
        <v>3</v>
      </c>
      <c r="L9" s="311">
        <f>IF(K9&lt;&gt;0,1,0)</f>
        <v>1</v>
      </c>
      <c r="M9" s="85">
        <f>HLOOKUP(M$2,'Centres d''intérêt 5'!$E$1:$O$72,ROW()-1,)</f>
        <v>0</v>
      </c>
      <c r="N9" s="86">
        <f>HLOOKUP(N$2,'Centres d''intérêt 5'!$E$1:$O$72,8,)</f>
        <v>0</v>
      </c>
      <c r="O9" s="86">
        <f>HLOOKUP(O$2,'Centres d''intérêt 5'!$E$1:$O$72,8,)</f>
        <v>0</v>
      </c>
      <c r="P9" s="86">
        <f>HLOOKUP(P$2,'Centres d''intérêt 5'!$E$1:$O$72,8,)</f>
        <v>0</v>
      </c>
      <c r="Q9" s="86">
        <f>HLOOKUP(Q$2,'Centres d''intérêt 5'!$E$1:$O$72,8,)</f>
        <v>0</v>
      </c>
      <c r="R9" s="86">
        <f>HLOOKUP(R$2,'Centres d''intérêt 5'!$E$1:$O$72,8,)</f>
        <v>0</v>
      </c>
      <c r="S9" s="86">
        <f>HLOOKUP(S$2,'Centres d''intérêt 5'!$E$1:$O$72,8,)</f>
        <v>0</v>
      </c>
      <c r="T9" s="86">
        <f>HLOOKUP(T$2,'Centres d''intérêt 5'!$E$1:$O$72,8,)</f>
        <v>0</v>
      </c>
      <c r="U9" s="86">
        <f>HLOOKUP(U$2,'Centres d''intérêt 5'!$E$1:$O$72,8,)</f>
        <v>0</v>
      </c>
      <c r="V9" s="86">
        <f>HLOOKUP(V$2,'Centres d''intérêt 5'!$E$1:$O$72,8,)</f>
        <v>0</v>
      </c>
      <c r="W9" s="85">
        <f>HLOOKUP(W$2,'Centres d''intérêt 4'!$E$1:$O$72,ROW()-1,)</f>
        <v>0</v>
      </c>
      <c r="X9" s="86">
        <f>HLOOKUP(X$2,'Centres d''intérêt 4'!$E$1:$O$72,ROW()-1,)</f>
        <v>4</v>
      </c>
      <c r="Y9" s="86">
        <f>HLOOKUP(Y$2,'Centres d''intérêt 4'!$E$1:$O$72,ROW()-1,)</f>
        <v>0</v>
      </c>
      <c r="Z9" s="86">
        <f>HLOOKUP(Z$2,'Centres d''intérêt 4'!$E$1:$O$72,ROW()-1,)</f>
        <v>4</v>
      </c>
      <c r="AA9" s="86">
        <f>HLOOKUP(AA$2,'Centres d''intérêt 4'!$E$1:$O$72,ROW()-1,)</f>
        <v>0</v>
      </c>
      <c r="AB9" s="86">
        <f>HLOOKUP(AB$2,'Centres d''intérêt 4'!$E$1:$O$72,ROW()-1,)</f>
        <v>0</v>
      </c>
      <c r="AC9" s="86">
        <f>HLOOKUP(AC$2,'Centres d''intérêt 4'!$E$1:$O$72,ROW()-1,)</f>
        <v>0</v>
      </c>
      <c r="AD9" s="86">
        <f>HLOOKUP(AD$2,'Centres d''intérêt 4'!$E$1:$O$72,ROW()-1,)</f>
        <v>0</v>
      </c>
      <c r="AE9" s="86">
        <f>HLOOKUP(AE$2,'Centres d''intérêt 4'!$E$1:$O$72,ROW()-1,)</f>
        <v>0</v>
      </c>
      <c r="AF9" s="86">
        <f>HLOOKUP(AF$2,'Centres d''intérêt 4'!$E$1:$O$72,ROW()-1,)</f>
        <v>0</v>
      </c>
      <c r="AG9" s="85">
        <f>HLOOKUP(AG$2,'Centres d''intérêt 3'!$E$1:$P$72,ROW()-1,)</f>
        <v>0</v>
      </c>
      <c r="AH9" s="86">
        <f>HLOOKUP(AH$2,'Centres d''intérêt 3'!$E$1:$P$72,ROW()-1,)</f>
        <v>0</v>
      </c>
      <c r="AI9" s="86">
        <f>HLOOKUP(AI$2,'Centres d''intérêt 3'!$E$1:$P$72,ROW()-1,)</f>
        <v>4</v>
      </c>
      <c r="AJ9" s="86">
        <f>HLOOKUP(AJ$2,'Centres d''intérêt 3'!$E$1:$P$72,ROW()-1,)</f>
        <v>0</v>
      </c>
      <c r="AK9" s="86">
        <f>HLOOKUP(AK$2,'Centres d''intérêt 3'!$E$1:$P$72,ROW()-1,)</f>
        <v>0</v>
      </c>
      <c r="AL9" s="86">
        <f>HLOOKUP(AL$2,'Centres d''intérêt 3'!$E$1:$P$72,ROW()-1,)</f>
        <v>0</v>
      </c>
      <c r="AM9" s="86">
        <f>HLOOKUP(AM$2,'Centres d''intérêt 3'!$E$1:$P$72,ROW()-1,)</f>
        <v>0</v>
      </c>
      <c r="AN9" s="86">
        <f>HLOOKUP(AN$2,'Centres d''intérêt 3'!$E$1:$P$72,ROW()-1,)</f>
        <v>0</v>
      </c>
      <c r="AO9" s="86">
        <f>HLOOKUP(AO$2,'Centres d''intérêt 3'!$E$1:$P$72,ROW()-1,)</f>
        <v>0</v>
      </c>
      <c r="AP9" s="87">
        <f>HLOOKUP(AP$2,'Centres d''intérêt 3'!$E$1:$P$72,ROW()-1,)</f>
        <v>0</v>
      </c>
    </row>
    <row r="10" spans="1:42" s="5" customFormat="1">
      <c r="A10" s="415"/>
      <c r="B10" s="413"/>
      <c r="C10" s="420" t="s">
        <v>49</v>
      </c>
      <c r="D10" s="30" t="s">
        <v>65</v>
      </c>
      <c r="E10" s="33">
        <f t="shared" si="3"/>
        <v>3</v>
      </c>
      <c r="F10" s="354">
        <f>IF(SUM(E10:E15)&lt;&gt;0,COUNTIF((E10:E15),"&lt;&gt;"&amp;"0")/6,0)</f>
        <v>0.33333333333333331</v>
      </c>
      <c r="G10" s="34">
        <f t="shared" si="0"/>
        <v>2</v>
      </c>
      <c r="H10" s="354">
        <f>IF(SUM(G10:G15)&lt;&gt;0,COUNTIF((G10:G15),"&lt;&gt;"&amp;"0")/6,0)</f>
        <v>0.83333333333333337</v>
      </c>
      <c r="I10" s="34">
        <f t="shared" si="2"/>
        <v>1</v>
      </c>
      <c r="J10" s="354">
        <f>IF(SUM(I10:I15)&lt;&gt;0,COUNTIF((I10:I15),"&lt;&gt;"&amp;"0")/6,0)</f>
        <v>1</v>
      </c>
      <c r="K10" s="35">
        <f t="shared" si="1"/>
        <v>6</v>
      </c>
      <c r="L10" s="447">
        <f>IF(SUM(K10:K15)&lt;&gt;0,COUNTIF((K10:K15),"&lt;&gt;"&amp;"0")/6,0)</f>
        <v>1</v>
      </c>
      <c r="M10" s="85">
        <f>HLOOKUP(M$2,'Centres d''intérêt 5'!$E$1:$O$72,ROW()-1,)</f>
        <v>0</v>
      </c>
      <c r="N10" s="86">
        <f>HLOOKUP(N$2,'Centres d''intérêt 5'!$E$1:$O$72,9,)</f>
        <v>0</v>
      </c>
      <c r="O10" s="86">
        <f>HLOOKUP(O$2,'Centres d''intérêt 5'!$E$1:$O$72,9,)</f>
        <v>0</v>
      </c>
      <c r="P10" s="86">
        <f>HLOOKUP(P$2,'Centres d''intérêt 5'!$E$1:$O$72,9,)</f>
        <v>9</v>
      </c>
      <c r="Q10" s="86">
        <f>HLOOKUP(Q$2,'Centres d''intérêt 5'!$E$1:$O$72,9,)</f>
        <v>9</v>
      </c>
      <c r="R10" s="86">
        <f>HLOOKUP(R$2,'Centres d''intérêt 5'!$E$1:$O$72,9,)</f>
        <v>9</v>
      </c>
      <c r="S10" s="86">
        <f>HLOOKUP(S$2,'Centres d''intérêt 5'!$E$1:$O$72,9,)</f>
        <v>0</v>
      </c>
      <c r="T10" s="86">
        <f>HLOOKUP(T$2,'Centres d''intérêt 5'!$E$1:$O$72,9,)</f>
        <v>0</v>
      </c>
      <c r="U10" s="86">
        <f>HLOOKUP(U$2,'Centres d''intérêt 5'!$E$1:$O$72,9,)</f>
        <v>0</v>
      </c>
      <c r="V10" s="86">
        <f>HLOOKUP(V$2,'Centres d''intérêt 5'!$E$1:$O$72,9,)</f>
        <v>0</v>
      </c>
      <c r="W10" s="85">
        <f>HLOOKUP(W$2,'Centres d''intérêt 4'!$E$1:$O$72,ROW()-1,)</f>
        <v>0</v>
      </c>
      <c r="X10" s="86">
        <f>HLOOKUP(X$2,'Centres d''intérêt 4'!$E$1:$O$72,ROW()-1,)</f>
        <v>9</v>
      </c>
      <c r="Y10" s="86">
        <f>HLOOKUP(Y$2,'Centres d''intérêt 4'!$E$1:$O$72,ROW()-1,)</f>
        <v>0</v>
      </c>
      <c r="Z10" s="86">
        <f>HLOOKUP(Z$2,'Centres d''intérêt 4'!$E$1:$O$72,ROW()-1,)</f>
        <v>9</v>
      </c>
      <c r="AA10" s="86">
        <f>HLOOKUP(AA$2,'Centres d''intérêt 4'!$E$1:$O$72,ROW()-1,)</f>
        <v>0</v>
      </c>
      <c r="AB10" s="86">
        <f>HLOOKUP(AB$2,'Centres d''intérêt 4'!$E$1:$O$72,ROW()-1,)</f>
        <v>0</v>
      </c>
      <c r="AC10" s="86">
        <f>HLOOKUP(AC$2,'Centres d''intérêt 4'!$E$1:$O$72,ROW()-1,)</f>
        <v>0</v>
      </c>
      <c r="AD10" s="86">
        <f>HLOOKUP(AD$2,'Centres d''intérêt 4'!$E$1:$O$72,ROW()-1,)</f>
        <v>0</v>
      </c>
      <c r="AE10" s="86">
        <f>HLOOKUP(AE$2,'Centres d''intérêt 4'!$E$1:$O$72,ROW()-1,)</f>
        <v>0</v>
      </c>
      <c r="AF10" s="86">
        <f>HLOOKUP(AF$2,'Centres d''intérêt 4'!$E$1:$O$72,ROW()-1,)</f>
        <v>0</v>
      </c>
      <c r="AG10" s="85">
        <f>HLOOKUP(AG$2,'Centres d''intérêt 3'!$E$1:$P$72,ROW()-1,)</f>
        <v>0</v>
      </c>
      <c r="AH10" s="86">
        <f>HLOOKUP(AH$2,'Centres d''intérêt 3'!$E$1:$P$72,ROW()-1,)</f>
        <v>0</v>
      </c>
      <c r="AI10" s="86">
        <f>HLOOKUP(AI$2,'Centres d''intérêt 3'!$E$1:$P$72,ROW()-1,)</f>
        <v>9</v>
      </c>
      <c r="AJ10" s="86">
        <f>HLOOKUP(AJ$2,'Centres d''intérêt 3'!$E$1:$P$72,ROW()-1,)</f>
        <v>0</v>
      </c>
      <c r="AK10" s="86">
        <f>HLOOKUP(AK$2,'Centres d''intérêt 3'!$E$1:$P$72,ROW()-1,)</f>
        <v>0</v>
      </c>
      <c r="AL10" s="86">
        <f>HLOOKUP(AL$2,'Centres d''intérêt 3'!$E$1:$P$72,ROW()-1,)</f>
        <v>0</v>
      </c>
      <c r="AM10" s="86">
        <f>HLOOKUP(AM$2,'Centres d''intérêt 3'!$E$1:$P$72,ROW()-1,)</f>
        <v>0</v>
      </c>
      <c r="AN10" s="86">
        <f>HLOOKUP(AN$2,'Centres d''intérêt 3'!$E$1:$P$72,ROW()-1,)</f>
        <v>0</v>
      </c>
      <c r="AO10" s="86">
        <f>HLOOKUP(AO$2,'Centres d''intérêt 3'!$E$1:$P$72,ROW()-1,)</f>
        <v>0</v>
      </c>
      <c r="AP10" s="87">
        <f>HLOOKUP(AP$2,'Centres d''intérêt 3'!$E$1:$P$72,ROW()-1,)</f>
        <v>0</v>
      </c>
    </row>
    <row r="11" spans="1:42" ht="36.950000000000003" customHeight="1">
      <c r="A11" s="415"/>
      <c r="B11" s="413"/>
      <c r="C11" s="420"/>
      <c r="D11" s="30" t="s">
        <v>64</v>
      </c>
      <c r="E11" s="39">
        <f t="shared" si="3"/>
        <v>2</v>
      </c>
      <c r="F11" s="431"/>
      <c r="G11" s="31">
        <f t="shared" si="0"/>
        <v>2</v>
      </c>
      <c r="H11" s="431"/>
      <c r="I11" s="31">
        <f t="shared" si="2"/>
        <v>1</v>
      </c>
      <c r="J11" s="431"/>
      <c r="K11" s="32">
        <f t="shared" si="1"/>
        <v>5</v>
      </c>
      <c r="L11" s="448"/>
      <c r="M11" s="85">
        <f>HLOOKUP(M$2,'Centres d''intérêt 5'!$E$1:$O$72,ROW()-1,)</f>
        <v>0</v>
      </c>
      <c r="N11" s="86">
        <f>HLOOKUP(N$2,'Centres d''intérêt 5'!$E$1:$O$72,10,)</f>
        <v>0</v>
      </c>
      <c r="O11" s="86">
        <f>HLOOKUP(O$2,'Centres d''intérêt 5'!$E$1:$O$72,10,)</f>
        <v>0</v>
      </c>
      <c r="P11" s="86">
        <f>HLOOKUP(P$2,'Centres d''intérêt 5'!$E$1:$O$72,10,)</f>
        <v>9</v>
      </c>
      <c r="Q11" s="86">
        <f>HLOOKUP(Q$2,'Centres d''intérêt 5'!$E$1:$O$72,10,)</f>
        <v>0</v>
      </c>
      <c r="R11" s="86">
        <f>HLOOKUP(R$2,'Centres d''intérêt 5'!$E$1:$O$72,10,)</f>
        <v>9</v>
      </c>
      <c r="S11" s="86">
        <f>HLOOKUP(S$2,'Centres d''intérêt 5'!$E$1:$O$72,10,)</f>
        <v>0</v>
      </c>
      <c r="T11" s="86">
        <f>HLOOKUP(T$2,'Centres d''intérêt 5'!$E$1:$O$72,10,)</f>
        <v>0</v>
      </c>
      <c r="U11" s="86">
        <f>HLOOKUP(U$2,'Centres d''intérêt 5'!$E$1:$O$72,10,)</f>
        <v>0</v>
      </c>
      <c r="V11" s="86">
        <f>HLOOKUP(V$2,'Centres d''intérêt 5'!$E$1:$O$72,10,)</f>
        <v>0</v>
      </c>
      <c r="W11" s="85">
        <f>HLOOKUP(W$2,'Centres d''intérêt 4'!$E$1:$O$72,ROW()-1,)</f>
        <v>0</v>
      </c>
      <c r="X11" s="86">
        <f>HLOOKUP(X$2,'Centres d''intérêt 4'!$E$1:$O$72,ROW()-1,)</f>
        <v>9</v>
      </c>
      <c r="Y11" s="86">
        <f>HLOOKUP(Y$2,'Centres d''intérêt 4'!$E$1:$O$72,ROW()-1,)</f>
        <v>0</v>
      </c>
      <c r="Z11" s="86">
        <f>HLOOKUP(Z$2,'Centres d''intérêt 4'!$E$1:$O$72,ROW()-1,)</f>
        <v>9</v>
      </c>
      <c r="AA11" s="86">
        <f>HLOOKUP(AA$2,'Centres d''intérêt 4'!$E$1:$O$72,ROW()-1,)</f>
        <v>0</v>
      </c>
      <c r="AB11" s="86">
        <f>HLOOKUP(AB$2,'Centres d''intérêt 4'!$E$1:$O$72,ROW()-1,)</f>
        <v>0</v>
      </c>
      <c r="AC11" s="86">
        <f>HLOOKUP(AC$2,'Centres d''intérêt 4'!$E$1:$O$72,ROW()-1,)</f>
        <v>0</v>
      </c>
      <c r="AD11" s="86">
        <f>HLOOKUP(AD$2,'Centres d''intérêt 4'!$E$1:$O$72,ROW()-1,)</f>
        <v>0</v>
      </c>
      <c r="AE11" s="86">
        <f>HLOOKUP(AE$2,'Centres d''intérêt 4'!$E$1:$O$72,ROW()-1,)</f>
        <v>0</v>
      </c>
      <c r="AF11" s="86">
        <f>HLOOKUP(AF$2,'Centres d''intérêt 4'!$E$1:$O$72,ROW()-1,)</f>
        <v>0</v>
      </c>
      <c r="AG11" s="85">
        <f>HLOOKUP(AG$2,'Centres d''intérêt 3'!$E$1:$P$72,ROW()-1,)</f>
        <v>0</v>
      </c>
      <c r="AH11" s="86">
        <f>HLOOKUP(AH$2,'Centres d''intérêt 3'!$E$1:$P$72,ROW()-1,)</f>
        <v>0</v>
      </c>
      <c r="AI11" s="86">
        <f>HLOOKUP(AI$2,'Centres d''intérêt 3'!$E$1:$P$72,ROW()-1,)</f>
        <v>9</v>
      </c>
      <c r="AJ11" s="86">
        <f>HLOOKUP(AJ$2,'Centres d''intérêt 3'!$E$1:$P$72,ROW()-1,)</f>
        <v>0</v>
      </c>
      <c r="AK11" s="86">
        <f>HLOOKUP(AK$2,'Centres d''intérêt 3'!$E$1:$P$72,ROW()-1,)</f>
        <v>0</v>
      </c>
      <c r="AL11" s="86">
        <f>HLOOKUP(AL$2,'Centres d''intérêt 3'!$E$1:$P$72,ROW()-1,)</f>
        <v>0</v>
      </c>
      <c r="AM11" s="86">
        <f>HLOOKUP(AM$2,'Centres d''intérêt 3'!$E$1:$P$72,ROW()-1,)</f>
        <v>0</v>
      </c>
      <c r="AN11" s="86">
        <f>HLOOKUP(AN$2,'Centres d''intérêt 3'!$E$1:$P$72,ROW()-1,)</f>
        <v>0</v>
      </c>
      <c r="AO11" s="86">
        <f>HLOOKUP(AO$2,'Centres d''intérêt 3'!$E$1:$P$72,ROW()-1,)</f>
        <v>0</v>
      </c>
      <c r="AP11" s="87">
        <f>HLOOKUP(AP$2,'Centres d''intérêt 3'!$E$1:$P$72,ROW()-1,)</f>
        <v>0</v>
      </c>
    </row>
    <row r="12" spans="1:42" s="5" customFormat="1">
      <c r="A12" s="415"/>
      <c r="B12" s="413"/>
      <c r="C12" s="420"/>
      <c r="D12" s="30" t="s">
        <v>63</v>
      </c>
      <c r="E12" s="39">
        <f t="shared" si="3"/>
        <v>0</v>
      </c>
      <c r="F12" s="431"/>
      <c r="G12" s="31">
        <f t="shared" si="0"/>
        <v>0</v>
      </c>
      <c r="H12" s="431"/>
      <c r="I12" s="31">
        <f t="shared" si="2"/>
        <v>1</v>
      </c>
      <c r="J12" s="431"/>
      <c r="K12" s="32">
        <f t="shared" si="1"/>
        <v>1</v>
      </c>
      <c r="L12" s="448"/>
      <c r="M12" s="85">
        <f>HLOOKUP(M$2,'Centres d''intérêt 5'!$E$1:$O$72,ROW()-1,)</f>
        <v>0</v>
      </c>
      <c r="N12" s="86">
        <f>HLOOKUP(N$2,'Centres d''intérêt 5'!$E$1:$O$72,11,)</f>
        <v>0</v>
      </c>
      <c r="O12" s="86">
        <f>HLOOKUP(O$2,'Centres d''intérêt 5'!$E$1:$O$72,11,)</f>
        <v>0</v>
      </c>
      <c r="P12" s="86">
        <f>HLOOKUP(P$2,'Centres d''intérêt 5'!$E$1:$O$72,11,)</f>
        <v>0</v>
      </c>
      <c r="Q12" s="86">
        <f>HLOOKUP(Q$2,'Centres d''intérêt 5'!$E$1:$O$72,11,)</f>
        <v>0</v>
      </c>
      <c r="R12" s="86">
        <f>HLOOKUP(R$2,'Centres d''intérêt 5'!$E$1:$O$72,11,)</f>
        <v>0</v>
      </c>
      <c r="S12" s="86">
        <f>HLOOKUP(S$2,'Centres d''intérêt 5'!$E$1:$O$72,11,)</f>
        <v>0</v>
      </c>
      <c r="T12" s="86">
        <f>HLOOKUP(T$2,'Centres d''intérêt 5'!$E$1:$O$72,11,)</f>
        <v>0</v>
      </c>
      <c r="U12" s="86">
        <f>HLOOKUP(U$2,'Centres d''intérêt 5'!$E$1:$O$72,11,)</f>
        <v>0</v>
      </c>
      <c r="V12" s="86">
        <f>HLOOKUP(V$2,'Centres d''intérêt 5'!$E$1:$O$72,11,)</f>
        <v>0</v>
      </c>
      <c r="W12" s="85">
        <f>HLOOKUP(W$2,'Centres d''intérêt 4'!$E$1:$O$72,ROW()-1,)</f>
        <v>0</v>
      </c>
      <c r="X12" s="86">
        <f>HLOOKUP(X$2,'Centres d''intérêt 4'!$E$1:$O$72,ROW()-1,)</f>
        <v>0</v>
      </c>
      <c r="Y12" s="86">
        <f>HLOOKUP(Y$2,'Centres d''intérêt 4'!$E$1:$O$72,ROW()-1,)</f>
        <v>0</v>
      </c>
      <c r="Z12" s="86">
        <f>HLOOKUP(Z$2,'Centres d''intérêt 4'!$E$1:$O$72,ROW()-1,)</f>
        <v>0</v>
      </c>
      <c r="AA12" s="86">
        <f>HLOOKUP(AA$2,'Centres d''intérêt 4'!$E$1:$O$72,ROW()-1,)</f>
        <v>0</v>
      </c>
      <c r="AB12" s="86">
        <f>HLOOKUP(AB$2,'Centres d''intérêt 4'!$E$1:$O$72,ROW()-1,)</f>
        <v>0</v>
      </c>
      <c r="AC12" s="86">
        <f>HLOOKUP(AC$2,'Centres d''intérêt 4'!$E$1:$O$72,ROW()-1,)</f>
        <v>0</v>
      </c>
      <c r="AD12" s="86">
        <f>HLOOKUP(AD$2,'Centres d''intérêt 4'!$E$1:$O$72,ROW()-1,)</f>
        <v>0</v>
      </c>
      <c r="AE12" s="86">
        <f>HLOOKUP(AE$2,'Centres d''intérêt 4'!$E$1:$O$72,ROW()-1,)</f>
        <v>0</v>
      </c>
      <c r="AF12" s="86">
        <f>HLOOKUP(AF$2,'Centres d''intérêt 4'!$E$1:$O$72,ROW()-1,)</f>
        <v>0</v>
      </c>
      <c r="AG12" s="85">
        <f>HLOOKUP(AG$2,'Centres d''intérêt 3'!$E$1:$P$72,ROW()-1,)</f>
        <v>0</v>
      </c>
      <c r="AH12" s="86">
        <f>HLOOKUP(AH$2,'Centres d''intérêt 3'!$E$1:$P$72,ROW()-1,)</f>
        <v>0</v>
      </c>
      <c r="AI12" s="86">
        <f>HLOOKUP(AI$2,'Centres d''intérêt 3'!$E$1:$P$72,ROW()-1,)</f>
        <v>9</v>
      </c>
      <c r="AJ12" s="86">
        <f>HLOOKUP(AJ$2,'Centres d''intérêt 3'!$E$1:$P$72,ROW()-1,)</f>
        <v>0</v>
      </c>
      <c r="AK12" s="86">
        <f>HLOOKUP(AK$2,'Centres d''intérêt 3'!$E$1:$P$72,ROW()-1,)</f>
        <v>0</v>
      </c>
      <c r="AL12" s="86">
        <f>HLOOKUP(AL$2,'Centres d''intérêt 3'!$E$1:$P$72,ROW()-1,)</f>
        <v>0</v>
      </c>
      <c r="AM12" s="86">
        <f>HLOOKUP(AM$2,'Centres d''intérêt 3'!$E$1:$P$72,ROW()-1,)</f>
        <v>0</v>
      </c>
      <c r="AN12" s="86">
        <f>HLOOKUP(AN$2,'Centres d''intérêt 3'!$E$1:$P$72,ROW()-1,)</f>
        <v>0</v>
      </c>
      <c r="AO12" s="86">
        <f>HLOOKUP(AO$2,'Centres d''intérêt 3'!$E$1:$P$72,ROW()-1,)</f>
        <v>0</v>
      </c>
      <c r="AP12" s="87">
        <f>HLOOKUP(AP$2,'Centres d''intérêt 3'!$E$1:$P$72,ROW()-1,)</f>
        <v>0</v>
      </c>
    </row>
    <row r="13" spans="1:42" ht="47.25">
      <c r="A13" s="415"/>
      <c r="B13" s="413"/>
      <c r="C13" s="420"/>
      <c r="D13" s="30" t="s">
        <v>62</v>
      </c>
      <c r="E13" s="39">
        <f t="shared" si="3"/>
        <v>0</v>
      </c>
      <c r="F13" s="431"/>
      <c r="G13" s="31">
        <f t="shared" si="0"/>
        <v>2</v>
      </c>
      <c r="H13" s="431"/>
      <c r="I13" s="31">
        <f t="shared" si="2"/>
        <v>1</v>
      </c>
      <c r="J13" s="431"/>
      <c r="K13" s="32">
        <f t="shared" si="1"/>
        <v>3</v>
      </c>
      <c r="L13" s="448"/>
      <c r="M13" s="85">
        <f>HLOOKUP(M$2,'Centres d''intérêt 5'!$E$1:$O$72,ROW()-1,)</f>
        <v>0</v>
      </c>
      <c r="N13" s="86">
        <f>HLOOKUP(N$2,'Centres d''intérêt 5'!$E$1:$O$72,12,)</f>
        <v>0</v>
      </c>
      <c r="O13" s="86">
        <f>HLOOKUP(O$2,'Centres d''intérêt 5'!$E$1:$O$72,12,)</f>
        <v>0</v>
      </c>
      <c r="P13" s="86">
        <f>HLOOKUP(P$2,'Centres d''intérêt 5'!$E$1:$O$72,12,)</f>
        <v>0</v>
      </c>
      <c r="Q13" s="86">
        <f>HLOOKUP(Q$2,'Centres d''intérêt 5'!$E$1:$O$72,12,)</f>
        <v>0</v>
      </c>
      <c r="R13" s="86">
        <f>HLOOKUP(R$2,'Centres d''intérêt 5'!$E$1:$O$72,12,)</f>
        <v>0</v>
      </c>
      <c r="S13" s="86">
        <f>HLOOKUP(S$2,'Centres d''intérêt 5'!$E$1:$O$72,12,)</f>
        <v>0</v>
      </c>
      <c r="T13" s="86">
        <f>HLOOKUP(T$2,'Centres d''intérêt 5'!$E$1:$O$72,12,)</f>
        <v>0</v>
      </c>
      <c r="U13" s="86">
        <f>HLOOKUP(U$2,'Centres d''intérêt 5'!$E$1:$O$72,12,)</f>
        <v>0</v>
      </c>
      <c r="V13" s="86">
        <f>HLOOKUP(V$2,'Centres d''intérêt 5'!$E$1:$O$72,12,)</f>
        <v>0</v>
      </c>
      <c r="W13" s="85">
        <f>HLOOKUP(W$2,'Centres d''intérêt 4'!$E$1:$O$72,ROW()-1,)</f>
        <v>0</v>
      </c>
      <c r="X13" s="86">
        <f>HLOOKUP(X$2,'Centres d''intérêt 4'!$E$1:$O$72,ROW()-1,)</f>
        <v>9</v>
      </c>
      <c r="Y13" s="86">
        <f>HLOOKUP(Y$2,'Centres d''intérêt 4'!$E$1:$O$72,ROW()-1,)</f>
        <v>0</v>
      </c>
      <c r="Z13" s="86">
        <f>HLOOKUP(Z$2,'Centres d''intérêt 4'!$E$1:$O$72,ROW()-1,)</f>
        <v>9</v>
      </c>
      <c r="AA13" s="86">
        <f>HLOOKUP(AA$2,'Centres d''intérêt 4'!$E$1:$O$72,ROW()-1,)</f>
        <v>0</v>
      </c>
      <c r="AB13" s="86">
        <f>HLOOKUP(AB$2,'Centres d''intérêt 4'!$E$1:$O$72,ROW()-1,)</f>
        <v>0</v>
      </c>
      <c r="AC13" s="86">
        <f>HLOOKUP(AC$2,'Centres d''intérêt 4'!$E$1:$O$72,ROW()-1,)</f>
        <v>0</v>
      </c>
      <c r="AD13" s="86">
        <f>HLOOKUP(AD$2,'Centres d''intérêt 4'!$E$1:$O$72,ROW()-1,)</f>
        <v>0</v>
      </c>
      <c r="AE13" s="86">
        <f>HLOOKUP(AE$2,'Centres d''intérêt 4'!$E$1:$O$72,ROW()-1,)</f>
        <v>0</v>
      </c>
      <c r="AF13" s="86">
        <f>HLOOKUP(AF$2,'Centres d''intérêt 4'!$E$1:$O$72,ROW()-1,)</f>
        <v>0</v>
      </c>
      <c r="AG13" s="85">
        <f>HLOOKUP(AG$2,'Centres d''intérêt 3'!$E$1:$P$72,ROW()-1,)</f>
        <v>0</v>
      </c>
      <c r="AH13" s="86">
        <f>HLOOKUP(AH$2,'Centres d''intérêt 3'!$E$1:$P$72,ROW()-1,)</f>
        <v>0</v>
      </c>
      <c r="AI13" s="86">
        <f>HLOOKUP(AI$2,'Centres d''intérêt 3'!$E$1:$P$72,ROW()-1,)</f>
        <v>9</v>
      </c>
      <c r="AJ13" s="86">
        <f>HLOOKUP(AJ$2,'Centres d''intérêt 3'!$E$1:$P$72,ROW()-1,)</f>
        <v>0</v>
      </c>
      <c r="AK13" s="86">
        <f>HLOOKUP(AK$2,'Centres d''intérêt 3'!$E$1:$P$72,ROW()-1,)</f>
        <v>0</v>
      </c>
      <c r="AL13" s="86">
        <f>HLOOKUP(AL$2,'Centres d''intérêt 3'!$E$1:$P$72,ROW()-1,)</f>
        <v>0</v>
      </c>
      <c r="AM13" s="86">
        <f>HLOOKUP(AM$2,'Centres d''intérêt 3'!$E$1:$P$72,ROW()-1,)</f>
        <v>0</v>
      </c>
      <c r="AN13" s="86">
        <f>HLOOKUP(AN$2,'Centres d''intérêt 3'!$E$1:$P$72,ROW()-1,)</f>
        <v>0</v>
      </c>
      <c r="AO13" s="86">
        <f>HLOOKUP(AO$2,'Centres d''intérêt 3'!$E$1:$P$72,ROW()-1,)</f>
        <v>0</v>
      </c>
      <c r="AP13" s="87">
        <f>HLOOKUP(AP$2,'Centres d''intérêt 3'!$E$1:$P$72,ROW()-1,)</f>
        <v>0</v>
      </c>
    </row>
    <row r="14" spans="1:42" s="5" customFormat="1">
      <c r="A14" s="415"/>
      <c r="B14" s="413"/>
      <c r="C14" s="420"/>
      <c r="D14" s="30" t="s">
        <v>61</v>
      </c>
      <c r="E14" s="39">
        <f t="shared" si="3"/>
        <v>0</v>
      </c>
      <c r="F14" s="431"/>
      <c r="G14" s="31">
        <f t="shared" si="0"/>
        <v>1</v>
      </c>
      <c r="H14" s="431"/>
      <c r="I14" s="31">
        <f t="shared" si="2"/>
        <v>1</v>
      </c>
      <c r="J14" s="431"/>
      <c r="K14" s="32">
        <f t="shared" si="1"/>
        <v>2</v>
      </c>
      <c r="L14" s="448"/>
      <c r="M14" s="85">
        <f>HLOOKUP(M$2,'Centres d''intérêt 5'!$E$1:$O$72,ROW()-1,)</f>
        <v>0</v>
      </c>
      <c r="N14" s="86">
        <f>HLOOKUP(N$2,'Centres d''intérêt 5'!$E$1:$O$72,13,)</f>
        <v>0</v>
      </c>
      <c r="O14" s="86">
        <f>HLOOKUP(O$2,'Centres d''intérêt 5'!$E$1:$O$72,13,)</f>
        <v>0</v>
      </c>
      <c r="P14" s="86">
        <f>HLOOKUP(P$2,'Centres d''intérêt 5'!$E$1:$O$72,13,)</f>
        <v>0</v>
      </c>
      <c r="Q14" s="86">
        <f>HLOOKUP(Q$2,'Centres d''intérêt 5'!$E$1:$O$72,13,)</f>
        <v>0</v>
      </c>
      <c r="R14" s="86">
        <f>HLOOKUP(R$2,'Centres d''intérêt 5'!$E$1:$O$72,13,)</f>
        <v>0</v>
      </c>
      <c r="S14" s="86">
        <f>HLOOKUP(S$2,'Centres d''intérêt 5'!$E$1:$O$72,13,)</f>
        <v>0</v>
      </c>
      <c r="T14" s="86">
        <f>HLOOKUP(T$2,'Centres d''intérêt 5'!$E$1:$O$72,13,)</f>
        <v>0</v>
      </c>
      <c r="U14" s="86">
        <f>HLOOKUP(U$2,'Centres d''intérêt 5'!$E$1:$O$72,13,)</f>
        <v>0</v>
      </c>
      <c r="V14" s="86">
        <f>HLOOKUP(V$2,'Centres d''intérêt 5'!$E$1:$O$72,13,)</f>
        <v>0</v>
      </c>
      <c r="W14" s="85">
        <f>HLOOKUP(W$2,'Centres d''intérêt 4'!$E$1:$O$72,ROW()-1,)</f>
        <v>0</v>
      </c>
      <c r="X14" s="86">
        <f>HLOOKUP(X$2,'Centres d''intérêt 4'!$E$1:$O$72,ROW()-1,)</f>
        <v>0</v>
      </c>
      <c r="Y14" s="86">
        <f>HLOOKUP(Y$2,'Centres d''intérêt 4'!$E$1:$O$72,ROW()-1,)</f>
        <v>0</v>
      </c>
      <c r="Z14" s="86">
        <f>HLOOKUP(Z$2,'Centres d''intérêt 4'!$E$1:$O$72,ROW()-1,)</f>
        <v>9</v>
      </c>
      <c r="AA14" s="86">
        <f>HLOOKUP(AA$2,'Centres d''intérêt 4'!$E$1:$O$72,ROW()-1,)</f>
        <v>0</v>
      </c>
      <c r="AB14" s="86">
        <f>HLOOKUP(AB$2,'Centres d''intérêt 4'!$E$1:$O$72,ROW()-1,)</f>
        <v>0</v>
      </c>
      <c r="AC14" s="86">
        <f>HLOOKUP(AC$2,'Centres d''intérêt 4'!$E$1:$O$72,ROW()-1,)</f>
        <v>0</v>
      </c>
      <c r="AD14" s="86">
        <f>HLOOKUP(AD$2,'Centres d''intérêt 4'!$E$1:$O$72,ROW()-1,)</f>
        <v>0</v>
      </c>
      <c r="AE14" s="86">
        <f>HLOOKUP(AE$2,'Centres d''intérêt 4'!$E$1:$O$72,ROW()-1,)</f>
        <v>0</v>
      </c>
      <c r="AF14" s="86">
        <f>HLOOKUP(AF$2,'Centres d''intérêt 4'!$E$1:$O$72,ROW()-1,)</f>
        <v>0</v>
      </c>
      <c r="AG14" s="85">
        <f>HLOOKUP(AG$2,'Centres d''intérêt 3'!$E$1:$P$72,ROW()-1,)</f>
        <v>0</v>
      </c>
      <c r="AH14" s="86">
        <f>HLOOKUP(AH$2,'Centres d''intérêt 3'!$E$1:$P$72,ROW()-1,)</f>
        <v>0</v>
      </c>
      <c r="AI14" s="86">
        <f>HLOOKUP(AI$2,'Centres d''intérêt 3'!$E$1:$P$72,ROW()-1,)</f>
        <v>9</v>
      </c>
      <c r="AJ14" s="86">
        <f>HLOOKUP(AJ$2,'Centres d''intérêt 3'!$E$1:$P$72,ROW()-1,)</f>
        <v>0</v>
      </c>
      <c r="AK14" s="86">
        <f>HLOOKUP(AK$2,'Centres d''intérêt 3'!$E$1:$P$72,ROW()-1,)</f>
        <v>0</v>
      </c>
      <c r="AL14" s="86">
        <f>HLOOKUP(AL$2,'Centres d''intérêt 3'!$E$1:$P$72,ROW()-1,)</f>
        <v>0</v>
      </c>
      <c r="AM14" s="86">
        <f>HLOOKUP(AM$2,'Centres d''intérêt 3'!$E$1:$P$72,ROW()-1,)</f>
        <v>0</v>
      </c>
      <c r="AN14" s="86">
        <f>HLOOKUP(AN$2,'Centres d''intérêt 3'!$E$1:$P$72,ROW()-1,)</f>
        <v>0</v>
      </c>
      <c r="AO14" s="86">
        <f>HLOOKUP(AO$2,'Centres d''intérêt 3'!$E$1:$P$72,ROW()-1,)</f>
        <v>0</v>
      </c>
      <c r="AP14" s="87">
        <f>HLOOKUP(AP$2,'Centres d''intérêt 3'!$E$1:$P$72,ROW()-1,)</f>
        <v>0</v>
      </c>
    </row>
    <row r="15" spans="1:42" ht="23.1" customHeight="1">
      <c r="A15" s="415"/>
      <c r="B15" s="413"/>
      <c r="C15" s="420"/>
      <c r="D15" s="30" t="s">
        <v>58</v>
      </c>
      <c r="E15" s="36">
        <f t="shared" si="3"/>
        <v>0</v>
      </c>
      <c r="F15" s="355"/>
      <c r="G15" s="37">
        <f t="shared" si="0"/>
        <v>2</v>
      </c>
      <c r="H15" s="355"/>
      <c r="I15" s="37">
        <f t="shared" si="2"/>
        <v>1</v>
      </c>
      <c r="J15" s="355"/>
      <c r="K15" s="38">
        <f t="shared" si="1"/>
        <v>3</v>
      </c>
      <c r="L15" s="449"/>
      <c r="M15" s="85">
        <f>HLOOKUP(M$2,'Centres d''intérêt 5'!$E$1:$O$72,ROW()-1,)</f>
        <v>0</v>
      </c>
      <c r="N15" s="86">
        <f>HLOOKUP(N$2,'Centres d''intérêt 5'!$E$1:$O$72,14,)</f>
        <v>0</v>
      </c>
      <c r="O15" s="86">
        <f>HLOOKUP(O$2,'Centres d''intérêt 5'!$E$1:$O$72,14,)</f>
        <v>0</v>
      </c>
      <c r="P15" s="86">
        <f>HLOOKUP(P$2,'Centres d''intérêt 5'!$E$1:$O$72,14,)</f>
        <v>0</v>
      </c>
      <c r="Q15" s="86">
        <f>HLOOKUP(Q$2,'Centres d''intérêt 5'!$E$1:$O$72,14,)</f>
        <v>0</v>
      </c>
      <c r="R15" s="86">
        <f>HLOOKUP(R$2,'Centres d''intérêt 5'!$E$1:$O$72,14,)</f>
        <v>0</v>
      </c>
      <c r="S15" s="86">
        <f>HLOOKUP(S$2,'Centres d''intérêt 5'!$E$1:$O$72,14,)</f>
        <v>0</v>
      </c>
      <c r="T15" s="86">
        <f>HLOOKUP(T$2,'Centres d''intérêt 5'!$E$1:$O$72,14,)</f>
        <v>0</v>
      </c>
      <c r="U15" s="86">
        <f>HLOOKUP(U$2,'Centres d''intérêt 5'!$E$1:$O$72,14,)</f>
        <v>0</v>
      </c>
      <c r="V15" s="86">
        <f>HLOOKUP(V$2,'Centres d''intérêt 5'!$E$1:$O$72,14,)</f>
        <v>0</v>
      </c>
      <c r="W15" s="85">
        <f>HLOOKUP(W$2,'Centres d''intérêt 4'!$E$1:$O$72,ROW()-1,)</f>
        <v>0</v>
      </c>
      <c r="X15" s="86">
        <f>HLOOKUP(X$2,'Centres d''intérêt 4'!$E$1:$O$72,ROW()-1,)</f>
        <v>0</v>
      </c>
      <c r="Y15" s="86">
        <f>HLOOKUP(Y$2,'Centres d''intérêt 4'!$E$1:$O$72,ROW()-1,)</f>
        <v>0</v>
      </c>
      <c r="Z15" s="86">
        <f>HLOOKUP(Z$2,'Centres d''intérêt 4'!$E$1:$O$72,ROW()-1,)</f>
        <v>9</v>
      </c>
      <c r="AA15" s="86">
        <f>HLOOKUP(AA$2,'Centres d''intérêt 4'!$E$1:$O$72,ROW()-1,)</f>
        <v>9</v>
      </c>
      <c r="AB15" s="86">
        <f>HLOOKUP(AB$2,'Centres d''intérêt 4'!$E$1:$O$72,ROW()-1,)</f>
        <v>0</v>
      </c>
      <c r="AC15" s="86">
        <f>HLOOKUP(AC$2,'Centres d''intérêt 4'!$E$1:$O$72,ROW()-1,)</f>
        <v>0</v>
      </c>
      <c r="AD15" s="86">
        <f>HLOOKUP(AD$2,'Centres d''intérêt 4'!$E$1:$O$72,ROW()-1,)</f>
        <v>0</v>
      </c>
      <c r="AE15" s="86">
        <f>HLOOKUP(AE$2,'Centres d''intérêt 4'!$E$1:$O$72,ROW()-1,)</f>
        <v>0</v>
      </c>
      <c r="AF15" s="86">
        <f>HLOOKUP(AF$2,'Centres d''intérêt 4'!$E$1:$O$72,ROW()-1,)</f>
        <v>0</v>
      </c>
      <c r="AG15" s="85">
        <f>HLOOKUP(AG$2,'Centres d''intérêt 3'!$E$1:$P$72,ROW()-1,)</f>
        <v>0</v>
      </c>
      <c r="AH15" s="86">
        <f>HLOOKUP(AH$2,'Centres d''intérêt 3'!$E$1:$P$72,ROW()-1,)</f>
        <v>0</v>
      </c>
      <c r="AI15" s="86">
        <f>HLOOKUP(AI$2,'Centres d''intérêt 3'!$E$1:$P$72,ROW()-1,)</f>
        <v>9</v>
      </c>
      <c r="AJ15" s="86">
        <f>HLOOKUP(AJ$2,'Centres d''intérêt 3'!$E$1:$P$72,ROW()-1,)</f>
        <v>0</v>
      </c>
      <c r="AK15" s="86">
        <f>HLOOKUP(AK$2,'Centres d''intérêt 3'!$E$1:$P$72,ROW()-1,)</f>
        <v>0</v>
      </c>
      <c r="AL15" s="86">
        <f>HLOOKUP(AL$2,'Centres d''intérêt 3'!$E$1:$P$72,ROW()-1,)</f>
        <v>0</v>
      </c>
      <c r="AM15" s="86">
        <f>HLOOKUP(AM$2,'Centres d''intérêt 3'!$E$1:$P$72,ROW()-1,)</f>
        <v>0</v>
      </c>
      <c r="AN15" s="86">
        <f>HLOOKUP(AN$2,'Centres d''intérêt 3'!$E$1:$P$72,ROW()-1,)</f>
        <v>0</v>
      </c>
      <c r="AO15" s="86">
        <f>HLOOKUP(AO$2,'Centres d''intérêt 3'!$E$1:$P$72,ROW()-1,)</f>
        <v>0</v>
      </c>
      <c r="AP15" s="87">
        <f>HLOOKUP(AP$2,'Centres d''intérêt 3'!$E$1:$P$72,ROW()-1,)</f>
        <v>0</v>
      </c>
    </row>
    <row r="16" spans="1:42" ht="31.5">
      <c r="A16" s="415"/>
      <c r="B16" s="413"/>
      <c r="C16" s="175" t="s">
        <v>34</v>
      </c>
      <c r="D16" s="30" t="s">
        <v>66</v>
      </c>
      <c r="E16" s="33">
        <f t="shared" si="3"/>
        <v>1</v>
      </c>
      <c r="F16" s="346">
        <f>IF(E16&lt;&gt;0,1,0)</f>
        <v>1</v>
      </c>
      <c r="G16" s="34">
        <f t="shared" si="0"/>
        <v>1</v>
      </c>
      <c r="H16" s="346">
        <f>IF(G16&lt;&gt;0,1,0)</f>
        <v>1</v>
      </c>
      <c r="I16" s="34">
        <f t="shared" si="2"/>
        <v>1</v>
      </c>
      <c r="J16" s="346">
        <f>IF(I16&lt;&gt;0,1,0)</f>
        <v>1</v>
      </c>
      <c r="K16" s="35">
        <f t="shared" si="1"/>
        <v>3</v>
      </c>
      <c r="L16" s="347">
        <f>IF(K16&lt;&gt;0,1,0)</f>
        <v>1</v>
      </c>
      <c r="M16" s="85">
        <f>HLOOKUP(M$2,'Centres d''intérêt 5'!$E$1:$O$72,ROW()-1,)</f>
        <v>18</v>
      </c>
      <c r="N16" s="86">
        <f>HLOOKUP(N$2,'Centres d''intérêt 5'!$E$1:$O$72,15,)</f>
        <v>0</v>
      </c>
      <c r="O16" s="86">
        <f>HLOOKUP(O$2,'Centres d''intérêt 5'!$E$1:$O$72,15,)</f>
        <v>0</v>
      </c>
      <c r="P16" s="86">
        <f>HLOOKUP(P$2,'Centres d''intérêt 5'!$E$1:$O$72,15,)</f>
        <v>0</v>
      </c>
      <c r="Q16" s="86">
        <f>HLOOKUP(Q$2,'Centres d''intérêt 5'!$E$1:$O$72,15,)</f>
        <v>0</v>
      </c>
      <c r="R16" s="86">
        <f>HLOOKUP(R$2,'Centres d''intérêt 5'!$E$1:$O$72,15,)</f>
        <v>0</v>
      </c>
      <c r="S16" s="86">
        <f>HLOOKUP(S$2,'Centres d''intérêt 5'!$E$1:$O$72,15,)</f>
        <v>0</v>
      </c>
      <c r="T16" s="86">
        <f>HLOOKUP(T$2,'Centres d''intérêt 5'!$E$1:$O$72,15,)</f>
        <v>0</v>
      </c>
      <c r="U16" s="86">
        <f>HLOOKUP(U$2,'Centres d''intérêt 5'!$E$1:$O$72,15,)</f>
        <v>0</v>
      </c>
      <c r="V16" s="86">
        <f>HLOOKUP(V$2,'Centres d''intérêt 5'!$E$1:$O$72,15,)</f>
        <v>0</v>
      </c>
      <c r="W16" s="85">
        <f>HLOOKUP(W$2,'Centres d''intérêt 4'!$E$1:$O$72,ROW()-1,)</f>
        <v>18</v>
      </c>
      <c r="X16" s="86">
        <f>HLOOKUP(X$2,'Centres d''intérêt 4'!$E$1:$O$72,ROW()-1,)</f>
        <v>0</v>
      </c>
      <c r="Y16" s="86">
        <f>HLOOKUP(Y$2,'Centres d''intérêt 4'!$E$1:$O$72,ROW()-1,)</f>
        <v>0</v>
      </c>
      <c r="Z16" s="86">
        <f>HLOOKUP(Z$2,'Centres d''intérêt 4'!$E$1:$O$72,ROW()-1,)</f>
        <v>0</v>
      </c>
      <c r="AA16" s="86">
        <f>HLOOKUP(AA$2,'Centres d''intérêt 4'!$E$1:$O$72,ROW()-1,)</f>
        <v>0</v>
      </c>
      <c r="AB16" s="86">
        <f>HLOOKUP(AB$2,'Centres d''intérêt 4'!$E$1:$O$72,ROW()-1,)</f>
        <v>0</v>
      </c>
      <c r="AC16" s="86">
        <f>HLOOKUP(AC$2,'Centres d''intérêt 4'!$E$1:$O$72,ROW()-1,)</f>
        <v>0</v>
      </c>
      <c r="AD16" s="86">
        <f>HLOOKUP(AD$2,'Centres d''intérêt 4'!$E$1:$O$72,ROW()-1,)</f>
        <v>0</v>
      </c>
      <c r="AE16" s="86">
        <f>HLOOKUP(AE$2,'Centres d''intérêt 4'!$E$1:$O$72,ROW()-1,)</f>
        <v>0</v>
      </c>
      <c r="AF16" s="86">
        <f>HLOOKUP(AF$2,'Centres d''intérêt 4'!$E$1:$O$72,ROW()-1,)</f>
        <v>0</v>
      </c>
      <c r="AG16" s="85">
        <f>HLOOKUP(AG$2,'Centres d''intérêt 3'!$E$1:$P$72,ROW()-1,)</f>
        <v>18</v>
      </c>
      <c r="AH16" s="86">
        <f>HLOOKUP(AH$2,'Centres d''intérêt 3'!$E$1:$P$72,ROW()-1,)</f>
        <v>0</v>
      </c>
      <c r="AI16" s="86">
        <f>HLOOKUP(AI$2,'Centres d''intérêt 3'!$E$1:$P$72,ROW()-1,)</f>
        <v>0</v>
      </c>
      <c r="AJ16" s="86">
        <f>HLOOKUP(AJ$2,'Centres d''intérêt 3'!$E$1:$P$72,ROW()-1,)</f>
        <v>0</v>
      </c>
      <c r="AK16" s="86">
        <f>HLOOKUP(AK$2,'Centres d''intérêt 3'!$E$1:$P$72,ROW()-1,)</f>
        <v>0</v>
      </c>
      <c r="AL16" s="86">
        <f>HLOOKUP(AL$2,'Centres d''intérêt 3'!$E$1:$P$72,ROW()-1,)</f>
        <v>0</v>
      </c>
      <c r="AM16" s="86">
        <f>HLOOKUP(AM$2,'Centres d''intérêt 3'!$E$1:$P$72,ROW()-1,)</f>
        <v>0</v>
      </c>
      <c r="AN16" s="86">
        <f>HLOOKUP(AN$2,'Centres d''intérêt 3'!$E$1:$P$72,ROW()-1,)</f>
        <v>0</v>
      </c>
      <c r="AO16" s="86">
        <f>HLOOKUP(AO$2,'Centres d''intérêt 3'!$E$1:$P$72,ROW()-1,)</f>
        <v>0</v>
      </c>
      <c r="AP16" s="87">
        <f>HLOOKUP(AP$2,'Centres d''intérêt 3'!$E$1:$P$72,ROW()-1,)</f>
        <v>0</v>
      </c>
    </row>
    <row r="17" spans="1:42" ht="31.5">
      <c r="A17" s="415"/>
      <c r="B17" s="413"/>
      <c r="C17" s="420" t="s">
        <v>33</v>
      </c>
      <c r="D17" s="348" t="s">
        <v>54</v>
      </c>
      <c r="E17" s="33">
        <f t="shared" si="3"/>
        <v>1</v>
      </c>
      <c r="F17" s="354">
        <f>IF(SUM(E17:E18)&lt;&gt;0,COUNTIF((E17:E18),"&lt;&gt;"&amp;"0")/2,0)</f>
        <v>0.5</v>
      </c>
      <c r="G17" s="34">
        <f t="shared" si="0"/>
        <v>1</v>
      </c>
      <c r="H17" s="354">
        <f>IF(SUM(G17:G18)&lt;&gt;0,COUNTIF((G17:G18),"&lt;&gt;"&amp;"0")/2,0)</f>
        <v>0.5</v>
      </c>
      <c r="I17" s="34">
        <f t="shared" si="2"/>
        <v>2</v>
      </c>
      <c r="J17" s="354">
        <f>IF(SUM(I17:I18)&lt;&gt;0,COUNTIF((I17:I18),"&lt;&gt;"&amp;"0")/2,0)</f>
        <v>1</v>
      </c>
      <c r="K17" s="35">
        <f t="shared" si="1"/>
        <v>4</v>
      </c>
      <c r="L17" s="356">
        <f>IF(SUM(K17:K18)&lt;&gt;0,COUNTIF((K17:K18),"&lt;&gt;"&amp;"0")/2,0)</f>
        <v>1</v>
      </c>
      <c r="M17" s="86">
        <f>HLOOKUP(M$2,'Centres d''intérêt 5'!$E$1:$O$72,ROW()-1,)</f>
        <v>14</v>
      </c>
      <c r="N17" s="86">
        <f>HLOOKUP(N$2,'Centres d''intérêt 5'!$E$1:$O$72,16,)</f>
        <v>0</v>
      </c>
      <c r="O17" s="86">
        <f>HLOOKUP(O$2,'Centres d''intérêt 5'!$E$1:$O$72,16,)</f>
        <v>0</v>
      </c>
      <c r="P17" s="86">
        <f>HLOOKUP(P$2,'Centres d''intérêt 5'!$E$1:$O$72,16,)</f>
        <v>0</v>
      </c>
      <c r="Q17" s="86">
        <f>HLOOKUP(Q$2,'Centres d''intérêt 5'!$E$1:$O$72,16,)</f>
        <v>0</v>
      </c>
      <c r="R17" s="86">
        <f>HLOOKUP(R$2,'Centres d''intérêt 5'!$E$1:$O$72,16,)</f>
        <v>0</v>
      </c>
      <c r="S17" s="86">
        <f>HLOOKUP(S$2,'Centres d''intérêt 5'!$E$1:$O$72,16,)</f>
        <v>0</v>
      </c>
      <c r="T17" s="86">
        <f>HLOOKUP(T$2,'Centres d''intérêt 5'!$E$1:$O$72,16,)</f>
        <v>0</v>
      </c>
      <c r="U17" s="86">
        <f>HLOOKUP(U$2,'Centres d''intérêt 5'!$E$1:$O$72,16,)</f>
        <v>0</v>
      </c>
      <c r="V17" s="86">
        <f>HLOOKUP(V$2,'Centres d''intérêt 5'!$E$1:$O$72,16,)</f>
        <v>0</v>
      </c>
      <c r="W17" s="85">
        <f>HLOOKUP(W$2,'Centres d''intérêt 4'!$E$1:$O$72,ROW()-1,)</f>
        <v>14</v>
      </c>
      <c r="X17" s="86">
        <f>HLOOKUP(X$2,'Centres d''intérêt 4'!$E$1:$O$72,ROW()-1,)</f>
        <v>0</v>
      </c>
      <c r="Y17" s="86">
        <f>HLOOKUP(Y$2,'Centres d''intérêt 4'!$E$1:$O$72,ROW()-1,)</f>
        <v>0</v>
      </c>
      <c r="Z17" s="86">
        <f>HLOOKUP(Z$2,'Centres d''intérêt 4'!$E$1:$O$72,ROW()-1,)</f>
        <v>0</v>
      </c>
      <c r="AA17" s="86">
        <f>HLOOKUP(AA$2,'Centres d''intérêt 4'!$E$1:$O$72,ROW()-1,)</f>
        <v>0</v>
      </c>
      <c r="AB17" s="86">
        <f>HLOOKUP(AB$2,'Centres d''intérêt 4'!$E$1:$O$72,ROW()-1,)</f>
        <v>0</v>
      </c>
      <c r="AC17" s="86">
        <f>HLOOKUP(AC$2,'Centres d''intérêt 4'!$E$1:$O$72,ROW()-1,)</f>
        <v>0</v>
      </c>
      <c r="AD17" s="86">
        <f>HLOOKUP(AD$2,'Centres d''intérêt 4'!$E$1:$O$72,ROW()-1,)</f>
        <v>0</v>
      </c>
      <c r="AE17" s="86">
        <f>HLOOKUP(AE$2,'Centres d''intérêt 4'!$E$1:$O$72,ROW()-1,)</f>
        <v>0</v>
      </c>
      <c r="AF17" s="86">
        <f>HLOOKUP(AF$2,'Centres d''intérêt 4'!$E$1:$O$72,ROW()-1,)</f>
        <v>0</v>
      </c>
      <c r="AG17" s="85">
        <f>HLOOKUP(AG$2,'Centres d''intérêt 3'!$E$1:$P$72,ROW()-1,)</f>
        <v>0</v>
      </c>
      <c r="AH17" s="86">
        <f>HLOOKUP(AH$2,'Centres d''intérêt 3'!$E$1:$P$72,ROW()-1,)</f>
        <v>14</v>
      </c>
      <c r="AI17" s="86">
        <f>HLOOKUP(AI$2,'Centres d''intérêt 3'!$E$1:$P$72,ROW()-1,)</f>
        <v>0</v>
      </c>
      <c r="AJ17" s="86">
        <f>HLOOKUP(AJ$2,'Centres d''intérêt 3'!$E$1:$P$72,ROW()-1,)</f>
        <v>14</v>
      </c>
      <c r="AK17" s="86">
        <f>HLOOKUP(AK$2,'Centres d''intérêt 3'!$E$1:$P$72,ROW()-1,)</f>
        <v>0</v>
      </c>
      <c r="AL17" s="86">
        <f>HLOOKUP(AL$2,'Centres d''intérêt 3'!$E$1:$P$72,ROW()-1,)</f>
        <v>0</v>
      </c>
      <c r="AM17" s="86">
        <f>HLOOKUP(AM$2,'Centres d''intérêt 3'!$E$1:$P$72,ROW()-1,)</f>
        <v>0</v>
      </c>
      <c r="AN17" s="86">
        <f>HLOOKUP(AN$2,'Centres d''intérêt 3'!$E$1:$P$72,ROW()-1,)</f>
        <v>0</v>
      </c>
      <c r="AO17" s="86">
        <f>HLOOKUP(AO$2,'Centres d''intérêt 3'!$E$1:$P$72,ROW()-1,)</f>
        <v>0</v>
      </c>
      <c r="AP17" s="87">
        <f>HLOOKUP(AP$2,'Centres d''intérêt 3'!$E$1:$P$72,ROW()-1,)</f>
        <v>0</v>
      </c>
    </row>
    <row r="18" spans="1:42">
      <c r="A18" s="415"/>
      <c r="B18" s="413"/>
      <c r="C18" s="420"/>
      <c r="D18" s="348" t="s">
        <v>53</v>
      </c>
      <c r="E18" s="36">
        <f t="shared" si="3"/>
        <v>0</v>
      </c>
      <c r="F18" s="355"/>
      <c r="G18" s="37">
        <f t="shared" si="0"/>
        <v>0</v>
      </c>
      <c r="H18" s="355"/>
      <c r="I18" s="37">
        <f t="shared" si="2"/>
        <v>2</v>
      </c>
      <c r="J18" s="355"/>
      <c r="K18" s="38">
        <f t="shared" si="1"/>
        <v>2</v>
      </c>
      <c r="L18" s="357"/>
      <c r="M18" s="86">
        <f>HLOOKUP(M$2,'Centres d''intérêt 5'!$E$1:$O$72,ROW()-1,)</f>
        <v>0</v>
      </c>
      <c r="N18" s="86">
        <f>HLOOKUP(N$2,'Centres d''intérêt 5'!$E$1:$O$72,17,)</f>
        <v>0</v>
      </c>
      <c r="O18" s="86">
        <f>HLOOKUP(O$2,'Centres d''intérêt 5'!$E$1:$O$72,17,)</f>
        <v>0</v>
      </c>
      <c r="P18" s="86">
        <f>HLOOKUP(P$2,'Centres d''intérêt 5'!$E$1:$O$72,17,)</f>
        <v>0</v>
      </c>
      <c r="Q18" s="86">
        <f>HLOOKUP(Q$2,'Centres d''intérêt 5'!$E$1:$O$72,17,)</f>
        <v>0</v>
      </c>
      <c r="R18" s="86">
        <f>HLOOKUP(R$2,'Centres d''intérêt 5'!$E$1:$O$72,17,)</f>
        <v>0</v>
      </c>
      <c r="S18" s="86">
        <f>HLOOKUP(S$2,'Centres d''intérêt 5'!$E$1:$O$72,17,)</f>
        <v>0</v>
      </c>
      <c r="T18" s="86">
        <f>HLOOKUP(T$2,'Centres d''intérêt 5'!$E$1:$O$72,17,)</f>
        <v>0</v>
      </c>
      <c r="U18" s="86">
        <f>HLOOKUP(U$2,'Centres d''intérêt 5'!$E$1:$O$72,17,)</f>
        <v>0</v>
      </c>
      <c r="V18" s="86">
        <f>HLOOKUP(V$2,'Centres d''intérêt 5'!$E$1:$O$72,17,)</f>
        <v>0</v>
      </c>
      <c r="W18" s="85">
        <f>HLOOKUP(W$2,'Centres d''intérêt 4'!$E$1:$O$72,ROW()-1,)</f>
        <v>0</v>
      </c>
      <c r="X18" s="86">
        <f>HLOOKUP(X$2,'Centres d''intérêt 4'!$E$1:$O$72,ROW()-1,)</f>
        <v>0</v>
      </c>
      <c r="Y18" s="86">
        <f>HLOOKUP(Y$2,'Centres d''intérêt 4'!$E$1:$O$72,ROW()-1,)</f>
        <v>0</v>
      </c>
      <c r="Z18" s="86">
        <f>HLOOKUP(Z$2,'Centres d''intérêt 4'!$E$1:$O$72,ROW()-1,)</f>
        <v>0</v>
      </c>
      <c r="AA18" s="86">
        <f>HLOOKUP(AA$2,'Centres d''intérêt 4'!$E$1:$O$72,ROW()-1,)</f>
        <v>0</v>
      </c>
      <c r="AB18" s="86">
        <f>HLOOKUP(AB$2,'Centres d''intérêt 4'!$E$1:$O$72,ROW()-1,)</f>
        <v>0</v>
      </c>
      <c r="AC18" s="86">
        <f>HLOOKUP(AC$2,'Centres d''intérêt 4'!$E$1:$O$72,ROW()-1,)</f>
        <v>0</v>
      </c>
      <c r="AD18" s="86">
        <f>HLOOKUP(AD$2,'Centres d''intérêt 4'!$E$1:$O$72,ROW()-1,)</f>
        <v>0</v>
      </c>
      <c r="AE18" s="86">
        <f>HLOOKUP(AE$2,'Centres d''intérêt 4'!$E$1:$O$72,ROW()-1,)</f>
        <v>0</v>
      </c>
      <c r="AF18" s="86">
        <f>HLOOKUP(AF$2,'Centres d''intérêt 4'!$E$1:$O$72,ROW()-1,)</f>
        <v>0</v>
      </c>
      <c r="AG18" s="85">
        <f>HLOOKUP(AG$2,'Centres d''intérêt 3'!$E$1:$P$72,ROW()-1,)</f>
        <v>0</v>
      </c>
      <c r="AH18" s="86">
        <f>HLOOKUP(AH$2,'Centres d''intérêt 3'!$E$1:$P$72,ROW()-1,)</f>
        <v>14</v>
      </c>
      <c r="AI18" s="86">
        <f>HLOOKUP(AI$2,'Centres d''intérêt 3'!$E$1:$P$72,ROW()-1,)</f>
        <v>0</v>
      </c>
      <c r="AJ18" s="86">
        <f>HLOOKUP(AJ$2,'Centres d''intérêt 3'!$E$1:$P$72,ROW()-1,)</f>
        <v>14</v>
      </c>
      <c r="AK18" s="86">
        <f>HLOOKUP(AK$2,'Centres d''intérêt 3'!$E$1:$P$72,ROW()-1,)</f>
        <v>0</v>
      </c>
      <c r="AL18" s="86">
        <f>HLOOKUP(AL$2,'Centres d''intérêt 3'!$E$1:$P$72,ROW()-1,)</f>
        <v>0</v>
      </c>
      <c r="AM18" s="86">
        <f>HLOOKUP(AM$2,'Centres d''intérêt 3'!$E$1:$P$72,ROW()-1,)</f>
        <v>0</v>
      </c>
      <c r="AN18" s="86">
        <f>HLOOKUP(AN$2,'Centres d''intérêt 3'!$E$1:$P$72,ROW()-1,)</f>
        <v>0</v>
      </c>
      <c r="AO18" s="86">
        <f>HLOOKUP(AO$2,'Centres d''intérêt 3'!$E$1:$P$72,ROW()-1,)</f>
        <v>0</v>
      </c>
      <c r="AP18" s="87">
        <f>HLOOKUP(AP$2,'Centres d''intérêt 3'!$E$1:$P$72,ROW()-1,)</f>
        <v>0</v>
      </c>
    </row>
    <row r="19" spans="1:42" ht="79.5" thickBot="1">
      <c r="A19" s="416"/>
      <c r="B19" s="177" t="s">
        <v>8</v>
      </c>
      <c r="C19" s="312" t="s">
        <v>67</v>
      </c>
      <c r="D19" s="185" t="s">
        <v>68</v>
      </c>
      <c r="E19" s="349">
        <f t="shared" si="3"/>
        <v>3</v>
      </c>
      <c r="F19" s="350">
        <f>IF(E19&lt;&gt;0,1,0)</f>
        <v>1</v>
      </c>
      <c r="G19" s="351">
        <f t="shared" si="0"/>
        <v>2</v>
      </c>
      <c r="H19" s="350">
        <f>IF(G19&lt;&gt;0,1,0)</f>
        <v>1</v>
      </c>
      <c r="I19" s="351">
        <f t="shared" si="2"/>
        <v>1</v>
      </c>
      <c r="J19" s="350">
        <f>IF(I19&lt;&gt;0,1,0)</f>
        <v>1</v>
      </c>
      <c r="K19" s="352">
        <f t="shared" si="1"/>
        <v>6</v>
      </c>
      <c r="L19" s="353">
        <f>IF(K19&lt;&gt;0,1,0)</f>
        <v>1</v>
      </c>
      <c r="M19" s="85">
        <f>HLOOKUP(M$2,'Centres d''intérêt 5'!$E$1:$O$72,ROW()-1,)</f>
        <v>0</v>
      </c>
      <c r="N19" s="86">
        <f>HLOOKUP(N$2,'Centres d''intérêt 5'!$E$1:$O$72,18,)</f>
        <v>0</v>
      </c>
      <c r="O19" s="86">
        <f>HLOOKUP(O$2,'Centres d''intérêt 5'!$E$1:$O$72,18,)</f>
        <v>0</v>
      </c>
      <c r="P19" s="86">
        <f>HLOOKUP(P$2,'Centres d''intérêt 5'!$E$1:$O$72,18,)</f>
        <v>10</v>
      </c>
      <c r="Q19" s="86">
        <f>HLOOKUP(Q$2,'Centres d''intérêt 5'!$E$1:$O$72,18,)</f>
        <v>10</v>
      </c>
      <c r="R19" s="86">
        <f>HLOOKUP(R$2,'Centres d''intérêt 5'!$E$1:$O$72,18,)</f>
        <v>0</v>
      </c>
      <c r="S19" s="86">
        <f>HLOOKUP(S$2,'Centres d''intérêt 5'!$E$1:$O$72,18,)</f>
        <v>10</v>
      </c>
      <c r="T19" s="86">
        <f>HLOOKUP(T$2,'Centres d''intérêt 5'!$E$1:$O$72,18,)</f>
        <v>0</v>
      </c>
      <c r="U19" s="86">
        <f>HLOOKUP(U$2,'Centres d''intérêt 5'!$E$1:$O$72,18,)</f>
        <v>0</v>
      </c>
      <c r="V19" s="86">
        <f>HLOOKUP(V$2,'Centres d''intérêt 5'!$E$1:$O$72,18,)</f>
        <v>0</v>
      </c>
      <c r="W19" s="143">
        <f>HLOOKUP(W$2,'Centres d''intérêt 4'!$E$1:$O$72,ROW()-1,)</f>
        <v>0</v>
      </c>
      <c r="X19" s="144">
        <f>HLOOKUP(X$2,'Centres d''intérêt 4'!$E$1:$O$72,ROW()-1,)</f>
        <v>0</v>
      </c>
      <c r="Y19" s="144">
        <f>HLOOKUP(Y$2,'Centres d''intérêt 4'!$E$1:$O$72,ROW()-1,)</f>
        <v>0</v>
      </c>
      <c r="Z19" s="144">
        <f>HLOOKUP(Z$2,'Centres d''intérêt 4'!$E$1:$O$72,ROW()-1,)</f>
        <v>10</v>
      </c>
      <c r="AA19" s="144">
        <f>HLOOKUP(AA$2,'Centres d''intérêt 4'!$E$1:$O$72,ROW()-1,)</f>
        <v>4</v>
      </c>
      <c r="AB19" s="144">
        <f>HLOOKUP(AB$2,'Centres d''intérêt 4'!$E$1:$O$72,ROW()-1,)</f>
        <v>0</v>
      </c>
      <c r="AC19" s="144">
        <f>HLOOKUP(AC$2,'Centres d''intérêt 4'!$E$1:$O$72,ROW()-1,)</f>
        <v>0</v>
      </c>
      <c r="AD19" s="144">
        <f>HLOOKUP(AD$2,'Centres d''intérêt 4'!$E$1:$O$72,ROW()-1,)</f>
        <v>0</v>
      </c>
      <c r="AE19" s="144">
        <f>HLOOKUP(AE$2,'Centres d''intérêt 4'!$E$1:$O$72,ROW()-1,)</f>
        <v>0</v>
      </c>
      <c r="AF19" s="144">
        <f>HLOOKUP(AF$2,'Centres d''intérêt 4'!$E$1:$O$72,ROW()-1,)</f>
        <v>0</v>
      </c>
      <c r="AG19" s="143">
        <f>HLOOKUP(AG$2,'Centres d''intérêt 3'!$E$1:$P$72,ROW()-1,)</f>
        <v>0</v>
      </c>
      <c r="AH19" s="144">
        <f>HLOOKUP(AH$2,'Centres d''intérêt 3'!$E$1:$P$72,ROW()-1,)</f>
        <v>0</v>
      </c>
      <c r="AI19" s="144">
        <f>HLOOKUP(AI$2,'Centres d''intérêt 3'!$E$1:$P$72,ROW()-1,)</f>
        <v>10</v>
      </c>
      <c r="AJ19" s="144">
        <f>HLOOKUP(AJ$2,'Centres d''intérêt 3'!$E$1:$P$72,ROW()-1,)</f>
        <v>0</v>
      </c>
      <c r="AK19" s="144">
        <f>HLOOKUP(AK$2,'Centres d''intérêt 3'!$E$1:$P$72,ROW()-1,)</f>
        <v>0</v>
      </c>
      <c r="AL19" s="144">
        <f>HLOOKUP(AL$2,'Centres d''intérêt 3'!$E$1:$P$72,ROW()-1,)</f>
        <v>0</v>
      </c>
      <c r="AM19" s="144">
        <f>HLOOKUP(AM$2,'Centres d''intérêt 3'!$E$1:$P$72,ROW()-1,)</f>
        <v>0</v>
      </c>
      <c r="AN19" s="144">
        <f>HLOOKUP(AN$2,'Centres d''intérêt 3'!$E$1:$P$72,ROW()-1,)</f>
        <v>0</v>
      </c>
      <c r="AO19" s="144">
        <f>HLOOKUP(AO$2,'Centres d''intérêt 3'!$E$1:$P$72,ROW()-1,)</f>
        <v>0</v>
      </c>
      <c r="AP19" s="145">
        <f>HLOOKUP(AP$2,'Centres d''intérêt 3'!$E$1:$P$72,ROW()-1,)</f>
        <v>0</v>
      </c>
    </row>
    <row r="20" spans="1:42">
      <c r="A20" s="409" t="s">
        <v>9</v>
      </c>
      <c r="B20" s="362" t="s">
        <v>10</v>
      </c>
      <c r="C20" s="432" t="s">
        <v>69</v>
      </c>
      <c r="D20" s="162" t="s">
        <v>73</v>
      </c>
      <c r="E20" s="163">
        <f t="shared" si="3"/>
        <v>0</v>
      </c>
      <c r="F20" s="450">
        <f>IF(SUM(E20:E23)&lt;&gt;0,COUNTIF((E20:E23),"&lt;&gt;"&amp;"0")/4,0)</f>
        <v>0</v>
      </c>
      <c r="G20" s="164">
        <f t="shared" si="0"/>
        <v>1</v>
      </c>
      <c r="H20" s="450">
        <f>IF(SUM(G20:G23)&lt;&gt;0,COUNTIF((G20:G23),"&lt;&gt;"&amp;"0")/4,0)</f>
        <v>0.75</v>
      </c>
      <c r="I20" s="164">
        <f t="shared" si="2"/>
        <v>0</v>
      </c>
      <c r="J20" s="450">
        <f>IF(SUM(I20:I23)&lt;&gt;0,COUNTIF((I20:I23),"&lt;&gt;"&amp;"0")/4,0)</f>
        <v>0.25</v>
      </c>
      <c r="K20" s="165">
        <f t="shared" si="1"/>
        <v>1</v>
      </c>
      <c r="L20" s="451">
        <f>IF(SUM(K20:K23)&lt;&gt;0,COUNTIF((K20:K23),"&lt;&gt;"&amp;"0")/4,0)</f>
        <v>0.75</v>
      </c>
      <c r="M20" s="94">
        <f>HLOOKUP(M$2,'Centres d''intérêt 5'!$E$1:$O$72,ROW()-1,)</f>
        <v>0</v>
      </c>
      <c r="N20" s="95">
        <f>HLOOKUP(N$2,'Centres d''intérêt 5'!$E$1:$O$72,ROW()-1,)</f>
        <v>0</v>
      </c>
      <c r="O20" s="95">
        <f>HLOOKUP(O$2,'Centres d''intérêt 5'!$E$1:$O$72,ROW()-1,)</f>
        <v>0</v>
      </c>
      <c r="P20" s="95">
        <f>HLOOKUP(P$2,'Centres d''intérêt 5'!$E$1:$O$72,ROW()-1,)</f>
        <v>0</v>
      </c>
      <c r="Q20" s="95">
        <f>HLOOKUP(Q$2,'Centres d''intérêt 5'!$E$1:$O$72,ROW()-1,)</f>
        <v>0</v>
      </c>
      <c r="R20" s="95">
        <f>HLOOKUP(R$2,'Centres d''intérêt 5'!$E$1:$O$72,ROW()-1,)</f>
        <v>0</v>
      </c>
      <c r="S20" s="95">
        <f>HLOOKUP(S$2,'Centres d''intérêt 5'!$E$1:$O$72,ROW()-1,)</f>
        <v>0</v>
      </c>
      <c r="T20" s="95">
        <f>HLOOKUP(T$2,'Centres d''intérêt 5'!$E$1:$O$72,ROW()-1,)</f>
        <v>0</v>
      </c>
      <c r="U20" s="95">
        <f>HLOOKUP(U$2,'Centres d''intérêt 5'!$E$1:$O$72,ROW()-1,)</f>
        <v>0</v>
      </c>
      <c r="V20" s="96">
        <f>HLOOKUP(V$2,'Centres d''intérêt 5'!$E$1:$O$72,ROW()-1,)</f>
        <v>0</v>
      </c>
      <c r="W20" s="94">
        <f>HLOOKUP(W$2,'Centres d''intérêt 4'!$E$1:$O$72,ROW()-1,)</f>
        <v>0</v>
      </c>
      <c r="X20" s="95">
        <f>HLOOKUP(X$2,'Centres d''intérêt 4'!$E$1:$O$72,ROW()-1,)</f>
        <v>0</v>
      </c>
      <c r="Y20" s="95">
        <f>HLOOKUP(Y$2,'Centres d''intérêt 4'!$E$1:$O$72,ROW()-1,)</f>
        <v>25</v>
      </c>
      <c r="Z20" s="95">
        <f>HLOOKUP(Z$2,'Centres d''intérêt 4'!$E$1:$O$72,ROW()-1,)</f>
        <v>0</v>
      </c>
      <c r="AA20" s="95">
        <f>HLOOKUP(AA$2,'Centres d''intérêt 4'!$E$1:$O$72,ROW()-1,)</f>
        <v>0</v>
      </c>
      <c r="AB20" s="95">
        <f>HLOOKUP(AB$2,'Centres d''intérêt 4'!$E$1:$O$72,ROW()-1,)</f>
        <v>0</v>
      </c>
      <c r="AC20" s="95">
        <f>HLOOKUP(AC$2,'Centres d''intérêt 4'!$E$1:$O$72,ROW()-1,)</f>
        <v>0</v>
      </c>
      <c r="AD20" s="95">
        <f>HLOOKUP(AD$2,'Centres d''intérêt 4'!$E$1:$O$72,ROW()-1,)</f>
        <v>0</v>
      </c>
      <c r="AE20" s="95">
        <f>HLOOKUP(AE$2,'Centres d''intérêt 4'!$E$1:$O$72,ROW()-1,)</f>
        <v>0</v>
      </c>
      <c r="AF20" s="96">
        <f>HLOOKUP(AF$2,'Centres d''intérêt 4'!$E$1:$O$72,ROW()-1,)</f>
        <v>0</v>
      </c>
      <c r="AG20" s="94">
        <f>HLOOKUP(AG$2,'Centres d''intérêt 3'!$E$1:$P$72,ROW()-1,)</f>
        <v>0</v>
      </c>
      <c r="AH20" s="95">
        <f>HLOOKUP(AH$2,'Centres d''intérêt 3'!$E$1:$P$72,ROW()-1,)</f>
        <v>0</v>
      </c>
      <c r="AI20" s="95">
        <f>HLOOKUP(AI$2,'Centres d''intérêt 3'!$E$1:$P$72,ROW()-1,)</f>
        <v>0</v>
      </c>
      <c r="AJ20" s="95">
        <f>HLOOKUP(AJ$2,'Centres d''intérêt 3'!$E$1:$P$72,ROW()-1,)</f>
        <v>0</v>
      </c>
      <c r="AK20" s="95">
        <f>HLOOKUP(AK$2,'Centres d''intérêt 3'!$E$1:$P$72,ROW()-1,)</f>
        <v>0</v>
      </c>
      <c r="AL20" s="95">
        <f>HLOOKUP(AL$2,'Centres d''intérêt 3'!$E$1:$P$72,ROW()-1,)</f>
        <v>0</v>
      </c>
      <c r="AM20" s="95">
        <f>HLOOKUP(AM$2,'Centres d''intérêt 3'!$E$1:$P$72,ROW()-1,)</f>
        <v>0</v>
      </c>
      <c r="AN20" s="95">
        <f>HLOOKUP(AN$2,'Centres d''intérêt 3'!$E$1:$P$72,ROW()-1,)</f>
        <v>0</v>
      </c>
      <c r="AO20" s="95">
        <f>HLOOKUP(AO$2,'Centres d''intérêt 3'!$E$1:$P$72,ROW()-1,)</f>
        <v>0</v>
      </c>
      <c r="AP20" s="96">
        <f>HLOOKUP(AP$2,'Centres d''intérêt 3'!$E$1:$P$72,ROW()-1,)</f>
        <v>0</v>
      </c>
    </row>
    <row r="21" spans="1:42" ht="56.1" customHeight="1">
      <c r="A21" s="410"/>
      <c r="B21" s="360"/>
      <c r="C21" s="433"/>
      <c r="D21" s="40" t="s">
        <v>70</v>
      </c>
      <c r="E21" s="45">
        <f t="shared" si="3"/>
        <v>0</v>
      </c>
      <c r="F21" s="373"/>
      <c r="G21" s="19">
        <f t="shared" si="0"/>
        <v>1</v>
      </c>
      <c r="H21" s="373"/>
      <c r="I21" s="19">
        <f t="shared" si="2"/>
        <v>0</v>
      </c>
      <c r="J21" s="373"/>
      <c r="K21" s="50">
        <f t="shared" si="1"/>
        <v>1</v>
      </c>
      <c r="L21" s="375"/>
      <c r="M21" s="97">
        <f>HLOOKUP(M$2,'Centres d''intérêt 5'!$E$1:$O$72,ROW()-1,)</f>
        <v>0</v>
      </c>
      <c r="N21" s="98">
        <f>HLOOKUP(N$2,'Centres d''intérêt 5'!$E$1:$O$72,ROW()-1,)</f>
        <v>0</v>
      </c>
      <c r="O21" s="98">
        <f>HLOOKUP(O$2,'Centres d''intérêt 5'!$E$1:$O$72,ROW()-1,)</f>
        <v>0</v>
      </c>
      <c r="P21" s="98">
        <f>HLOOKUP(P$2,'Centres d''intérêt 5'!$E$1:$O$72,ROW()-1,)</f>
        <v>0</v>
      </c>
      <c r="Q21" s="98">
        <f>HLOOKUP(Q$2,'Centres d''intérêt 5'!$E$1:$O$72,ROW()-1,)</f>
        <v>0</v>
      </c>
      <c r="R21" s="98">
        <f>HLOOKUP(R$2,'Centres d''intérêt 5'!$E$1:$O$72,ROW()-1,)</f>
        <v>0</v>
      </c>
      <c r="S21" s="98">
        <f>HLOOKUP(S$2,'Centres d''intérêt 5'!$E$1:$O$72,ROW()-1,)</f>
        <v>0</v>
      </c>
      <c r="T21" s="98">
        <f>HLOOKUP(T$2,'Centres d''intérêt 5'!$E$1:$O$72,ROW()-1,)</f>
        <v>0</v>
      </c>
      <c r="U21" s="98">
        <f>HLOOKUP(U$2,'Centres d''intérêt 5'!$E$1:$O$72,ROW()-1,)</f>
        <v>0</v>
      </c>
      <c r="V21" s="99">
        <f>HLOOKUP(V$2,'Centres d''intérêt 5'!$E$1:$O$72,ROW()-1,)</f>
        <v>0</v>
      </c>
      <c r="W21" s="97">
        <f>HLOOKUP(W$2,'Centres d''intérêt 4'!$E$1:$O$72,ROW()-1,)</f>
        <v>0</v>
      </c>
      <c r="X21" s="98">
        <f>HLOOKUP(X$2,'Centres d''intérêt 4'!$E$1:$O$72,ROW()-1,)</f>
        <v>0</v>
      </c>
      <c r="Y21" s="98">
        <f>HLOOKUP(Y$2,'Centres d''intérêt 4'!$E$1:$O$72,ROW()-1,)</f>
        <v>25</v>
      </c>
      <c r="Z21" s="98">
        <f>HLOOKUP(Z$2,'Centres d''intérêt 4'!$E$1:$O$72,ROW()-1,)</f>
        <v>0</v>
      </c>
      <c r="AA21" s="98">
        <f>HLOOKUP(AA$2,'Centres d''intérêt 4'!$E$1:$O$72,ROW()-1,)</f>
        <v>0</v>
      </c>
      <c r="AB21" s="98">
        <f>HLOOKUP(AB$2,'Centres d''intérêt 4'!$E$1:$O$72,ROW()-1,)</f>
        <v>0</v>
      </c>
      <c r="AC21" s="98">
        <f>HLOOKUP(AC$2,'Centres d''intérêt 4'!$E$1:$O$72,ROW()-1,)</f>
        <v>0</v>
      </c>
      <c r="AD21" s="98">
        <f>HLOOKUP(AD$2,'Centres d''intérêt 4'!$E$1:$O$72,ROW()-1,)</f>
        <v>0</v>
      </c>
      <c r="AE21" s="98">
        <f>HLOOKUP(AE$2,'Centres d''intérêt 4'!$E$1:$O$72,ROW()-1,)</f>
        <v>0</v>
      </c>
      <c r="AF21" s="99">
        <f>HLOOKUP(AF$2,'Centres d''intérêt 4'!$E$1:$O$72,ROW()-1,)</f>
        <v>0</v>
      </c>
      <c r="AG21" s="97">
        <f>HLOOKUP(AG$2,'Centres d''intérêt 3'!$E$1:$P$72,ROW()-1,)</f>
        <v>0</v>
      </c>
      <c r="AH21" s="98">
        <f>HLOOKUP(AH$2,'Centres d''intérêt 3'!$E$1:$P$72,ROW()-1,)</f>
        <v>0</v>
      </c>
      <c r="AI21" s="98">
        <f>HLOOKUP(AI$2,'Centres d''intérêt 3'!$E$1:$P$72,ROW()-1,)</f>
        <v>0</v>
      </c>
      <c r="AJ21" s="98">
        <f>HLOOKUP(AJ$2,'Centres d''intérêt 3'!$E$1:$P$72,ROW()-1,)</f>
        <v>0</v>
      </c>
      <c r="AK21" s="98">
        <f>HLOOKUP(AK$2,'Centres d''intérêt 3'!$E$1:$P$72,ROW()-1,)</f>
        <v>0</v>
      </c>
      <c r="AL21" s="98">
        <f>HLOOKUP(AL$2,'Centres d''intérêt 3'!$E$1:$P$72,ROW()-1,)</f>
        <v>0</v>
      </c>
      <c r="AM21" s="98">
        <f>HLOOKUP(AM$2,'Centres d''intérêt 3'!$E$1:$P$72,ROW()-1,)</f>
        <v>0</v>
      </c>
      <c r="AN21" s="98">
        <f>HLOOKUP(AN$2,'Centres d''intérêt 3'!$E$1:$P$72,ROW()-1,)</f>
        <v>0</v>
      </c>
      <c r="AO21" s="98">
        <f>HLOOKUP(AO$2,'Centres d''intérêt 3'!$E$1:$P$72,ROW()-1,)</f>
        <v>0</v>
      </c>
      <c r="AP21" s="99">
        <f>HLOOKUP(AP$2,'Centres d''intérêt 3'!$E$1:$P$72,ROW()-1,)</f>
        <v>0</v>
      </c>
    </row>
    <row r="22" spans="1:42">
      <c r="A22" s="410"/>
      <c r="B22" s="360"/>
      <c r="C22" s="433"/>
      <c r="D22" s="40" t="s">
        <v>71</v>
      </c>
      <c r="E22" s="45">
        <f t="shared" si="3"/>
        <v>0</v>
      </c>
      <c r="F22" s="373"/>
      <c r="G22" s="19">
        <f t="shared" si="0"/>
        <v>0</v>
      </c>
      <c r="H22" s="373"/>
      <c r="I22" s="19">
        <f t="shared" si="2"/>
        <v>0</v>
      </c>
      <c r="J22" s="373"/>
      <c r="K22" s="50">
        <f t="shared" si="1"/>
        <v>0</v>
      </c>
      <c r="L22" s="375"/>
      <c r="M22" s="97">
        <f>HLOOKUP(M$2,'Centres d''intérêt 5'!$E$1:$O$72,ROW()-1,)</f>
        <v>0</v>
      </c>
      <c r="N22" s="98">
        <f>HLOOKUP(N$2,'Centres d''intérêt 5'!$E$1:$O$72,ROW()-1,)</f>
        <v>0</v>
      </c>
      <c r="O22" s="98">
        <f>HLOOKUP(O$2,'Centres d''intérêt 5'!$E$1:$O$72,ROW()-1,)</f>
        <v>0</v>
      </c>
      <c r="P22" s="98">
        <f>HLOOKUP(P$2,'Centres d''intérêt 5'!$E$1:$O$72,ROW()-1,)</f>
        <v>0</v>
      </c>
      <c r="Q22" s="98">
        <f>HLOOKUP(Q$2,'Centres d''intérêt 5'!$E$1:$O$72,ROW()-1,)</f>
        <v>0</v>
      </c>
      <c r="R22" s="98">
        <f>HLOOKUP(R$2,'Centres d''intérêt 5'!$E$1:$O$72,ROW()-1,)</f>
        <v>0</v>
      </c>
      <c r="S22" s="98">
        <f>HLOOKUP(S$2,'Centres d''intérêt 5'!$E$1:$O$72,ROW()-1,)</f>
        <v>0</v>
      </c>
      <c r="T22" s="98">
        <f>HLOOKUP(T$2,'Centres d''intérêt 5'!$E$1:$O$72,ROW()-1,)</f>
        <v>0</v>
      </c>
      <c r="U22" s="98">
        <f>HLOOKUP(U$2,'Centres d''intérêt 5'!$E$1:$O$72,ROW()-1,)</f>
        <v>0</v>
      </c>
      <c r="V22" s="99">
        <f>HLOOKUP(V$2,'Centres d''intérêt 5'!$E$1:$O$72,ROW()-1,)</f>
        <v>0</v>
      </c>
      <c r="W22" s="97">
        <f>HLOOKUP(W$2,'Centres d''intérêt 4'!$E$1:$O$72,ROW()-1,)</f>
        <v>0</v>
      </c>
      <c r="X22" s="98">
        <f>HLOOKUP(X$2,'Centres d''intérêt 4'!$E$1:$O$72,ROW()-1,)</f>
        <v>0</v>
      </c>
      <c r="Y22" s="98">
        <f>HLOOKUP(Y$2,'Centres d''intérêt 4'!$E$1:$O$72,ROW()-1,)</f>
        <v>0</v>
      </c>
      <c r="Z22" s="98">
        <f>HLOOKUP(Z$2,'Centres d''intérêt 4'!$E$1:$O$72,ROW()-1,)</f>
        <v>0</v>
      </c>
      <c r="AA22" s="98">
        <f>HLOOKUP(AA$2,'Centres d''intérêt 4'!$E$1:$O$72,ROW()-1,)</f>
        <v>0</v>
      </c>
      <c r="AB22" s="98">
        <f>HLOOKUP(AB$2,'Centres d''intérêt 4'!$E$1:$O$72,ROW()-1,)</f>
        <v>0</v>
      </c>
      <c r="AC22" s="98">
        <f>HLOOKUP(AC$2,'Centres d''intérêt 4'!$E$1:$O$72,ROW()-1,)</f>
        <v>0</v>
      </c>
      <c r="AD22" s="98">
        <f>HLOOKUP(AD$2,'Centres d''intérêt 4'!$E$1:$O$72,ROW()-1,)</f>
        <v>0</v>
      </c>
      <c r="AE22" s="98">
        <f>HLOOKUP(AE$2,'Centres d''intérêt 4'!$E$1:$O$72,ROW()-1,)</f>
        <v>0</v>
      </c>
      <c r="AF22" s="99">
        <f>HLOOKUP(AF$2,'Centres d''intérêt 4'!$E$1:$O$72,ROW()-1,)</f>
        <v>0</v>
      </c>
      <c r="AG22" s="97">
        <f>HLOOKUP(AG$2,'Centres d''intérêt 3'!$E$1:$P$72,ROW()-1,)</f>
        <v>0</v>
      </c>
      <c r="AH22" s="98">
        <f>HLOOKUP(AH$2,'Centres d''intérêt 3'!$E$1:$P$72,ROW()-1,)</f>
        <v>0</v>
      </c>
      <c r="AI22" s="98">
        <f>HLOOKUP(AI$2,'Centres d''intérêt 3'!$E$1:$P$72,ROW()-1,)</f>
        <v>0</v>
      </c>
      <c r="AJ22" s="98">
        <f>HLOOKUP(AJ$2,'Centres d''intérêt 3'!$E$1:$P$72,ROW()-1,)</f>
        <v>0</v>
      </c>
      <c r="AK22" s="98">
        <f>HLOOKUP(AK$2,'Centres d''intérêt 3'!$E$1:$P$72,ROW()-1,)</f>
        <v>0</v>
      </c>
      <c r="AL22" s="98">
        <f>HLOOKUP(AL$2,'Centres d''intérêt 3'!$E$1:$P$72,ROW()-1,)</f>
        <v>0</v>
      </c>
      <c r="AM22" s="98">
        <f>HLOOKUP(AM$2,'Centres d''intérêt 3'!$E$1:$P$72,ROW()-1,)</f>
        <v>0</v>
      </c>
      <c r="AN22" s="98">
        <f>HLOOKUP(AN$2,'Centres d''intérêt 3'!$E$1:$P$72,ROW()-1,)</f>
        <v>0</v>
      </c>
      <c r="AO22" s="98">
        <f>HLOOKUP(AO$2,'Centres d''intérêt 3'!$E$1:$P$72,ROW()-1,)</f>
        <v>0</v>
      </c>
      <c r="AP22" s="99">
        <f>HLOOKUP(AP$2,'Centres d''intérêt 3'!$E$1:$P$72,ROW()-1,)</f>
        <v>0</v>
      </c>
    </row>
    <row r="23" spans="1:42" ht="78.75">
      <c r="A23" s="410"/>
      <c r="B23" s="360"/>
      <c r="C23" s="433"/>
      <c r="D23" s="40" t="s">
        <v>72</v>
      </c>
      <c r="E23" s="45">
        <f t="shared" si="3"/>
        <v>0</v>
      </c>
      <c r="F23" s="373"/>
      <c r="G23" s="19">
        <f t="shared" si="0"/>
        <v>1</v>
      </c>
      <c r="H23" s="373"/>
      <c r="I23" s="19">
        <f t="shared" si="2"/>
        <v>1</v>
      </c>
      <c r="J23" s="373"/>
      <c r="K23" s="51">
        <f t="shared" si="1"/>
        <v>2</v>
      </c>
      <c r="L23" s="375"/>
      <c r="M23" s="97">
        <f>HLOOKUP(M$2,'Centres d''intérêt 5'!$E$1:$O$72,ROW()-1,)</f>
        <v>0</v>
      </c>
      <c r="N23" s="98">
        <f>HLOOKUP(N$2,'Centres d''intérêt 5'!$E$1:$O$72,ROW()-1,)</f>
        <v>0</v>
      </c>
      <c r="O23" s="98">
        <f>HLOOKUP(O$2,'Centres d''intérêt 5'!$E$1:$O$72,ROW()-1,)</f>
        <v>0</v>
      </c>
      <c r="P23" s="98">
        <f>HLOOKUP(P$2,'Centres d''intérêt 5'!$E$1:$O$72,ROW()-1,)</f>
        <v>0</v>
      </c>
      <c r="Q23" s="98">
        <f>HLOOKUP(Q$2,'Centres d''intérêt 5'!$E$1:$O$72,ROW()-1,)</f>
        <v>0</v>
      </c>
      <c r="R23" s="98">
        <f>HLOOKUP(R$2,'Centres d''intérêt 5'!$E$1:$O$72,ROW()-1,)</f>
        <v>0</v>
      </c>
      <c r="S23" s="98">
        <f>HLOOKUP(S$2,'Centres d''intérêt 5'!$E$1:$O$72,ROW()-1,)</f>
        <v>0</v>
      </c>
      <c r="T23" s="98">
        <f>HLOOKUP(T$2,'Centres d''intérêt 5'!$E$1:$O$72,ROW()-1,)</f>
        <v>0</v>
      </c>
      <c r="U23" s="98">
        <f>HLOOKUP(U$2,'Centres d''intérêt 5'!$E$1:$O$72,ROW()-1,)</f>
        <v>0</v>
      </c>
      <c r="V23" s="99">
        <f>HLOOKUP(V$2,'Centres d''intérêt 5'!$E$1:$O$72,ROW()-1,)</f>
        <v>0</v>
      </c>
      <c r="W23" s="97">
        <f>HLOOKUP(W$2,'Centres d''intérêt 4'!$E$1:$O$72,ROW()-1,)</f>
        <v>0</v>
      </c>
      <c r="X23" s="98">
        <f>HLOOKUP(X$2,'Centres d''intérêt 4'!$E$1:$O$72,ROW()-1,)</f>
        <v>0</v>
      </c>
      <c r="Y23" s="98">
        <f>HLOOKUP(Y$2,'Centres d''intérêt 4'!$E$1:$O$72,ROW()-1,)</f>
        <v>25</v>
      </c>
      <c r="Z23" s="98">
        <f>HLOOKUP(Z$2,'Centres d''intérêt 4'!$E$1:$O$72,ROW()-1,)</f>
        <v>0</v>
      </c>
      <c r="AA23" s="98">
        <f>HLOOKUP(AA$2,'Centres d''intérêt 4'!$E$1:$O$72,ROW()-1,)</f>
        <v>0</v>
      </c>
      <c r="AB23" s="98">
        <f>HLOOKUP(AB$2,'Centres d''intérêt 4'!$E$1:$O$72,ROW()-1,)</f>
        <v>0</v>
      </c>
      <c r="AC23" s="98">
        <f>HLOOKUP(AC$2,'Centres d''intérêt 4'!$E$1:$O$72,ROW()-1,)</f>
        <v>0</v>
      </c>
      <c r="AD23" s="98">
        <f>HLOOKUP(AD$2,'Centres d''intérêt 4'!$E$1:$O$72,ROW()-1,)</f>
        <v>0</v>
      </c>
      <c r="AE23" s="98">
        <f>HLOOKUP(AE$2,'Centres d''intérêt 4'!$E$1:$O$72,ROW()-1,)</f>
        <v>0</v>
      </c>
      <c r="AF23" s="99">
        <f>HLOOKUP(AF$2,'Centres d''intérêt 4'!$E$1:$O$72,ROW()-1,)</f>
        <v>0</v>
      </c>
      <c r="AG23" s="97">
        <f>HLOOKUP(AG$2,'Centres d''intérêt 3'!$E$1:$P$72,ROW()-1,)</f>
        <v>0</v>
      </c>
      <c r="AH23" s="98">
        <f>HLOOKUP(AH$2,'Centres d''intérêt 3'!$E$1:$P$72,ROW()-1,)</f>
        <v>25</v>
      </c>
      <c r="AI23" s="98">
        <f>HLOOKUP(AI$2,'Centres d''intérêt 3'!$E$1:$P$72,ROW()-1,)</f>
        <v>0</v>
      </c>
      <c r="AJ23" s="98">
        <f>HLOOKUP(AJ$2,'Centres d''intérêt 3'!$E$1:$P$72,ROW()-1,)</f>
        <v>0</v>
      </c>
      <c r="AK23" s="98">
        <f>HLOOKUP(AK$2,'Centres d''intérêt 3'!$E$1:$P$72,ROW()-1,)</f>
        <v>0</v>
      </c>
      <c r="AL23" s="98">
        <f>HLOOKUP(AL$2,'Centres d''intérêt 3'!$E$1:$P$72,ROW()-1,)</f>
        <v>0</v>
      </c>
      <c r="AM23" s="98">
        <f>HLOOKUP(AM$2,'Centres d''intérêt 3'!$E$1:$P$72,ROW()-1,)</f>
        <v>0</v>
      </c>
      <c r="AN23" s="98">
        <f>HLOOKUP(AN$2,'Centres d''intérêt 3'!$E$1:$P$72,ROW()-1,)</f>
        <v>0</v>
      </c>
      <c r="AO23" s="98">
        <f>HLOOKUP(AO$2,'Centres d''intérêt 3'!$E$1:$P$72,ROW()-1,)</f>
        <v>0</v>
      </c>
      <c r="AP23" s="99">
        <f>HLOOKUP(AP$2,'Centres d''intérêt 3'!$E$1:$P$72,ROW()-1,)</f>
        <v>0</v>
      </c>
    </row>
    <row r="24" spans="1:42" ht="63.95" customHeight="1">
      <c r="A24" s="410"/>
      <c r="B24" s="360"/>
      <c r="C24" s="173" t="s">
        <v>41</v>
      </c>
      <c r="D24" s="40" t="s">
        <v>102</v>
      </c>
      <c r="E24" s="43">
        <f t="shared" si="3"/>
        <v>2</v>
      </c>
      <c r="F24" s="301">
        <f>IF(E24&lt;&gt;0,1,0)</f>
        <v>1</v>
      </c>
      <c r="G24" s="44">
        <f t="shared" si="0"/>
        <v>1</v>
      </c>
      <c r="H24" s="301">
        <f>IF(G24&lt;&gt;0,1,0)</f>
        <v>1</v>
      </c>
      <c r="I24" s="44">
        <f t="shared" si="2"/>
        <v>0</v>
      </c>
      <c r="J24" s="301">
        <f>IF(I24&lt;&gt;0,1,0)</f>
        <v>0</v>
      </c>
      <c r="K24" s="29">
        <f t="shared" ref="K24:K65" si="4">E24+G24+I24</f>
        <v>3</v>
      </c>
      <c r="L24" s="289">
        <f>IF(K24&lt;&gt;0,1,0)</f>
        <v>1</v>
      </c>
      <c r="M24" s="97">
        <f>HLOOKUP(M$2,'Centres d''intérêt 5'!$E$1:$O$72,ROW()-1,)</f>
        <v>0</v>
      </c>
      <c r="N24" s="98">
        <f>HLOOKUP(N$2,'Centres d''intérêt 5'!$E$1:$O$72,ROW()-1,)</f>
        <v>26</v>
      </c>
      <c r="O24" s="98">
        <f>HLOOKUP(O$2,'Centres d''intérêt 5'!$E$1:$O$72,ROW()-1,)</f>
        <v>26</v>
      </c>
      <c r="P24" s="98">
        <f>HLOOKUP(P$2,'Centres d''intérêt 5'!$E$1:$O$72,ROW()-1,)</f>
        <v>0</v>
      </c>
      <c r="Q24" s="98">
        <f>HLOOKUP(Q$2,'Centres d''intérêt 5'!$E$1:$O$72,ROW()-1,)</f>
        <v>0</v>
      </c>
      <c r="R24" s="98">
        <f>HLOOKUP(R$2,'Centres d''intérêt 5'!$E$1:$O$72,ROW()-1,)</f>
        <v>0</v>
      </c>
      <c r="S24" s="98">
        <f>HLOOKUP(S$2,'Centres d''intérêt 5'!$E$1:$O$72,ROW()-1,)</f>
        <v>0</v>
      </c>
      <c r="T24" s="98">
        <f>HLOOKUP(T$2,'Centres d''intérêt 5'!$E$1:$O$72,ROW()-1,)</f>
        <v>0</v>
      </c>
      <c r="U24" s="98">
        <f>HLOOKUP(U$2,'Centres d''intérêt 5'!$E$1:$O$72,ROW()-1,)</f>
        <v>0</v>
      </c>
      <c r="V24" s="99">
        <f>HLOOKUP(V$2,'Centres d''intérêt 5'!$E$1:$O$72,ROW()-1,)</f>
        <v>0</v>
      </c>
      <c r="W24" s="97">
        <f>HLOOKUP(W$2,'Centres d''intérêt 4'!$E$1:$O$72,ROW()-1,)</f>
        <v>0</v>
      </c>
      <c r="X24" s="98">
        <f>HLOOKUP(X$2,'Centres d''intérêt 4'!$E$1:$O$72,ROW()-1,)</f>
        <v>0</v>
      </c>
      <c r="Y24" s="98">
        <f>HLOOKUP(Y$2,'Centres d''intérêt 4'!$E$1:$O$72,ROW()-1,)</f>
        <v>26</v>
      </c>
      <c r="Z24" s="98">
        <f>HLOOKUP(Z$2,'Centres d''intérêt 4'!$E$1:$O$72,ROW()-1,)</f>
        <v>0</v>
      </c>
      <c r="AA24" s="98">
        <f>HLOOKUP(AA$2,'Centres d''intérêt 4'!$E$1:$O$72,ROW()-1,)</f>
        <v>0</v>
      </c>
      <c r="AB24" s="98">
        <f>HLOOKUP(AB$2,'Centres d''intérêt 4'!$E$1:$O$72,ROW()-1,)</f>
        <v>0</v>
      </c>
      <c r="AC24" s="98">
        <f>HLOOKUP(AC$2,'Centres d''intérêt 4'!$E$1:$O$72,ROW()-1,)</f>
        <v>0</v>
      </c>
      <c r="AD24" s="98">
        <f>HLOOKUP(AD$2,'Centres d''intérêt 4'!$E$1:$O$72,ROW()-1,)</f>
        <v>0</v>
      </c>
      <c r="AE24" s="98">
        <f>HLOOKUP(AE$2,'Centres d''intérêt 4'!$E$1:$O$72,ROW()-1,)</f>
        <v>0</v>
      </c>
      <c r="AF24" s="99">
        <f>HLOOKUP(AF$2,'Centres d''intérêt 4'!$E$1:$O$72,ROW()-1,)</f>
        <v>0</v>
      </c>
      <c r="AG24" s="97">
        <f>HLOOKUP(AG$2,'Centres d''intérêt 3'!$E$1:$P$72,ROW()-1,)</f>
        <v>0</v>
      </c>
      <c r="AH24" s="98">
        <f>HLOOKUP(AH$2,'Centres d''intérêt 3'!$E$1:$P$72,ROW()-1,)</f>
        <v>0</v>
      </c>
      <c r="AI24" s="98">
        <f>HLOOKUP(AI$2,'Centres d''intérêt 3'!$E$1:$P$72,ROW()-1,)</f>
        <v>0</v>
      </c>
      <c r="AJ24" s="98">
        <f>HLOOKUP(AJ$2,'Centres d''intérêt 3'!$E$1:$P$72,ROW()-1,)</f>
        <v>0</v>
      </c>
      <c r="AK24" s="98">
        <f>HLOOKUP(AK$2,'Centres d''intérêt 3'!$E$1:$P$72,ROW()-1,)</f>
        <v>0</v>
      </c>
      <c r="AL24" s="98">
        <f>HLOOKUP(AL$2,'Centres d''intérêt 3'!$E$1:$P$72,ROW()-1,)</f>
        <v>0</v>
      </c>
      <c r="AM24" s="98">
        <f>HLOOKUP(AM$2,'Centres d''intérêt 3'!$E$1:$P$72,ROW()-1,)</f>
        <v>0</v>
      </c>
      <c r="AN24" s="98">
        <f>HLOOKUP(AN$2,'Centres d''intérêt 3'!$E$1:$P$72,ROW()-1,)</f>
        <v>0</v>
      </c>
      <c r="AO24" s="98">
        <f>HLOOKUP(AO$2,'Centres d''intérêt 3'!$E$1:$P$72,ROW()-1,)</f>
        <v>0</v>
      </c>
      <c r="AP24" s="99">
        <f>HLOOKUP(AP$2,'Centres d''intérêt 3'!$E$1:$P$72,ROW()-1,)</f>
        <v>0</v>
      </c>
    </row>
    <row r="25" spans="1:42" ht="110.25">
      <c r="A25" s="410"/>
      <c r="B25" s="360"/>
      <c r="C25" s="173" t="s">
        <v>42</v>
      </c>
      <c r="D25" s="40" t="s">
        <v>102</v>
      </c>
      <c r="E25" s="43">
        <f t="shared" si="3"/>
        <v>1</v>
      </c>
      <c r="F25" s="132">
        <f>IF(E25&lt;&gt;0,1,0)</f>
        <v>1</v>
      </c>
      <c r="G25" s="44">
        <f t="shared" si="0"/>
        <v>1</v>
      </c>
      <c r="H25" s="132">
        <f>IF(G25&lt;&gt;0,1,0)</f>
        <v>1</v>
      </c>
      <c r="I25" s="44">
        <f t="shared" si="2"/>
        <v>0</v>
      </c>
      <c r="J25" s="132">
        <f>IF(I25&lt;&gt;0,1,0)</f>
        <v>0</v>
      </c>
      <c r="K25" s="49">
        <f t="shared" si="4"/>
        <v>2</v>
      </c>
      <c r="L25" s="290">
        <f t="shared" ref="L25:L44" si="5">MAX(AH25:AQ25)</f>
        <v>0</v>
      </c>
      <c r="M25" s="97">
        <f>HLOOKUP(M$2,'Centres d''intérêt 5'!$E$1:$O$72,ROW()-1,)</f>
        <v>0</v>
      </c>
      <c r="N25" s="98">
        <f>HLOOKUP(N$2,'Centres d''intérêt 5'!$E$1:$O$72,ROW()-1,)</f>
        <v>0</v>
      </c>
      <c r="O25" s="98">
        <f>HLOOKUP(O$2,'Centres d''intérêt 5'!$E$1:$O$72,ROW()-1,)</f>
        <v>0</v>
      </c>
      <c r="P25" s="98">
        <f>HLOOKUP(P$2,'Centres d''intérêt 5'!$E$1:$O$72,ROW()-1,)</f>
        <v>0</v>
      </c>
      <c r="Q25" s="98">
        <f>HLOOKUP(Q$2,'Centres d''intérêt 5'!$E$1:$O$72,ROW()-1,)</f>
        <v>23</v>
      </c>
      <c r="R25" s="98">
        <f>HLOOKUP(R$2,'Centres d''intérêt 5'!$E$1:$O$72,ROW()-1,)</f>
        <v>0</v>
      </c>
      <c r="S25" s="98">
        <f>HLOOKUP(S$2,'Centres d''intérêt 5'!$E$1:$O$72,ROW()-1,)</f>
        <v>0</v>
      </c>
      <c r="T25" s="98">
        <f>HLOOKUP(T$2,'Centres d''intérêt 5'!$E$1:$O$72,ROW()-1,)</f>
        <v>0</v>
      </c>
      <c r="U25" s="98">
        <f>HLOOKUP(U$2,'Centres d''intérêt 5'!$E$1:$O$72,ROW()-1,)</f>
        <v>0</v>
      </c>
      <c r="V25" s="99">
        <f>HLOOKUP(V$2,'Centres d''intérêt 5'!$E$1:$O$72,ROW()-1,)</f>
        <v>0</v>
      </c>
      <c r="W25" s="97">
        <f>HLOOKUP(W$2,'Centres d''intérêt 4'!$E$1:$O$72,ROW()-1,)</f>
        <v>0</v>
      </c>
      <c r="X25" s="98">
        <f>HLOOKUP(X$2,'Centres d''intérêt 4'!$E$1:$O$72,ROW()-1,)</f>
        <v>0</v>
      </c>
      <c r="Y25" s="98">
        <f>HLOOKUP(Y$2,'Centres d''intérêt 4'!$E$1:$O$72,ROW()-1,)</f>
        <v>12</v>
      </c>
      <c r="Z25" s="98">
        <f>HLOOKUP(Z$2,'Centres d''intérêt 4'!$E$1:$O$72,ROW()-1,)</f>
        <v>0</v>
      </c>
      <c r="AA25" s="98">
        <f>HLOOKUP(AA$2,'Centres d''intérêt 4'!$E$1:$O$72,ROW()-1,)</f>
        <v>0</v>
      </c>
      <c r="AB25" s="98">
        <f>HLOOKUP(AB$2,'Centres d''intérêt 4'!$E$1:$O$72,ROW()-1,)</f>
        <v>0</v>
      </c>
      <c r="AC25" s="98">
        <f>HLOOKUP(AC$2,'Centres d''intérêt 4'!$E$1:$O$72,ROW()-1,)</f>
        <v>0</v>
      </c>
      <c r="AD25" s="98">
        <f>HLOOKUP(AD$2,'Centres d''intérêt 4'!$E$1:$O$72,ROW()-1,)</f>
        <v>0</v>
      </c>
      <c r="AE25" s="98">
        <f>HLOOKUP(AE$2,'Centres d''intérêt 4'!$E$1:$O$72,ROW()-1,)</f>
        <v>0</v>
      </c>
      <c r="AF25" s="99">
        <f>HLOOKUP(AF$2,'Centres d''intérêt 4'!$E$1:$O$72,ROW()-1,)</f>
        <v>0</v>
      </c>
      <c r="AG25" s="97">
        <f>HLOOKUP(AG$2,'Centres d''intérêt 3'!$E$1:$P$72,ROW()-1,)</f>
        <v>0</v>
      </c>
      <c r="AH25" s="98">
        <f>HLOOKUP(AH$2,'Centres d''intérêt 3'!$E$1:$P$72,ROW()-1,)</f>
        <v>0</v>
      </c>
      <c r="AI25" s="98">
        <f>HLOOKUP(AI$2,'Centres d''intérêt 3'!$E$1:$P$72,ROW()-1,)</f>
        <v>0</v>
      </c>
      <c r="AJ25" s="98">
        <f>HLOOKUP(AJ$2,'Centres d''intérêt 3'!$E$1:$P$72,ROW()-1,)</f>
        <v>0</v>
      </c>
      <c r="AK25" s="98">
        <f>HLOOKUP(AK$2,'Centres d''intérêt 3'!$E$1:$P$72,ROW()-1,)</f>
        <v>0</v>
      </c>
      <c r="AL25" s="98">
        <f>HLOOKUP(AL$2,'Centres d''intérêt 3'!$E$1:$P$72,ROW()-1,)</f>
        <v>0</v>
      </c>
      <c r="AM25" s="98">
        <f>HLOOKUP(AM$2,'Centres d''intérêt 3'!$E$1:$P$72,ROW()-1,)</f>
        <v>0</v>
      </c>
      <c r="AN25" s="98">
        <f>HLOOKUP(AN$2,'Centres d''intérêt 3'!$E$1:$P$72,ROW()-1,)</f>
        <v>0</v>
      </c>
      <c r="AO25" s="98">
        <f>HLOOKUP(AO$2,'Centres d''intérêt 3'!$E$1:$P$72,ROW()-1,)</f>
        <v>0</v>
      </c>
      <c r="AP25" s="99">
        <f>HLOOKUP(AP$2,'Centres d''intérêt 3'!$E$1:$P$72,ROW()-1,)</f>
        <v>0</v>
      </c>
    </row>
    <row r="26" spans="1:42" ht="31.5">
      <c r="A26" s="410"/>
      <c r="B26" s="360"/>
      <c r="C26" s="433" t="s">
        <v>74</v>
      </c>
      <c r="D26" s="40" t="s">
        <v>54</v>
      </c>
      <c r="E26" s="43">
        <f t="shared" si="3"/>
        <v>1</v>
      </c>
      <c r="F26" s="372">
        <f>IF(SUM(E26:E27)&lt;&gt;0,COUNTIF((E26:E27),"&lt;&gt;"&amp;"0")/2,0)</f>
        <v>0.5</v>
      </c>
      <c r="G26" s="44">
        <f t="shared" si="0"/>
        <v>1</v>
      </c>
      <c r="H26" s="372">
        <f>IF(SUM(G26:G27)&lt;&gt;0,COUNTIF((G26:G27),"&lt;&gt;"&amp;"0")/2,0)</f>
        <v>0.5</v>
      </c>
      <c r="I26" s="44">
        <f t="shared" si="2"/>
        <v>0</v>
      </c>
      <c r="J26" s="372">
        <f>IF(SUM(I26:I27)&lt;&gt;0,COUNTIF((I26:I27),"&lt;&gt;"&amp;"0")/2,0)</f>
        <v>0</v>
      </c>
      <c r="K26" s="49">
        <f t="shared" si="4"/>
        <v>2</v>
      </c>
      <c r="L26" s="374">
        <f>IF(SUM(K26:K27)&lt;&gt;0,COUNTIF((K26:K27),"&lt;&gt;"&amp;"0")/2,0)</f>
        <v>0.5</v>
      </c>
      <c r="M26" s="97">
        <f>HLOOKUP(M$2,'Centres d''intérêt 5'!$E$1:$O$72,ROW()-1,)</f>
        <v>0</v>
      </c>
      <c r="N26" s="98">
        <f>HLOOKUP(N$2,'Centres d''intérêt 5'!$E$1:$O$72,ROW()-1,)</f>
        <v>0</v>
      </c>
      <c r="O26" s="98">
        <f>HLOOKUP(O$2,'Centres d''intérêt 5'!$E$1:$O$72,ROW()-1,)</f>
        <v>0</v>
      </c>
      <c r="P26" s="98">
        <f>HLOOKUP(P$2,'Centres d''intérêt 5'!$E$1:$O$72,ROW()-1,)</f>
        <v>0</v>
      </c>
      <c r="Q26" s="98">
        <f>HLOOKUP(Q$2,'Centres d''intérêt 5'!$E$1:$O$72,ROW()-1,)</f>
        <v>23</v>
      </c>
      <c r="R26" s="98">
        <f>HLOOKUP(R$2,'Centres d''intérêt 5'!$E$1:$O$72,ROW()-1,)</f>
        <v>0</v>
      </c>
      <c r="S26" s="98">
        <f>HLOOKUP(S$2,'Centres d''intérêt 5'!$E$1:$O$72,ROW()-1,)</f>
        <v>0</v>
      </c>
      <c r="T26" s="98">
        <f>HLOOKUP(T$2,'Centres d''intérêt 5'!$E$1:$O$72,ROW()-1,)</f>
        <v>0</v>
      </c>
      <c r="U26" s="98">
        <f>HLOOKUP(U$2,'Centres d''intérêt 5'!$E$1:$O$72,ROW()-1,)</f>
        <v>0</v>
      </c>
      <c r="V26" s="99">
        <f>HLOOKUP(V$2,'Centres d''intérêt 5'!$E$1:$O$72,ROW()-1,)</f>
        <v>0</v>
      </c>
      <c r="W26" s="97">
        <f>HLOOKUP(W$2,'Centres d''intérêt 4'!$E$1:$O$72,ROW()-1,)</f>
        <v>12</v>
      </c>
      <c r="X26" s="98">
        <f>HLOOKUP(X$2,'Centres d''intérêt 4'!$E$1:$O$72,ROW()-1,)</f>
        <v>0</v>
      </c>
      <c r="Y26" s="98">
        <f>HLOOKUP(Y$2,'Centres d''intérêt 4'!$E$1:$O$72,ROW()-1,)</f>
        <v>0</v>
      </c>
      <c r="Z26" s="98">
        <f>HLOOKUP(Z$2,'Centres d''intérêt 4'!$E$1:$O$72,ROW()-1,)</f>
        <v>0</v>
      </c>
      <c r="AA26" s="98">
        <f>HLOOKUP(AA$2,'Centres d''intérêt 4'!$E$1:$O$72,ROW()-1,)</f>
        <v>0</v>
      </c>
      <c r="AB26" s="98">
        <f>HLOOKUP(AB$2,'Centres d''intérêt 4'!$E$1:$O$72,ROW()-1,)</f>
        <v>0</v>
      </c>
      <c r="AC26" s="98">
        <f>HLOOKUP(AC$2,'Centres d''intérêt 4'!$E$1:$O$72,ROW()-1,)</f>
        <v>0</v>
      </c>
      <c r="AD26" s="98">
        <f>HLOOKUP(AD$2,'Centres d''intérêt 4'!$E$1:$O$72,ROW()-1,)</f>
        <v>0</v>
      </c>
      <c r="AE26" s="98">
        <f>HLOOKUP(AE$2,'Centres d''intérêt 4'!$E$1:$O$72,ROW()-1,)</f>
        <v>0</v>
      </c>
      <c r="AF26" s="99">
        <f>HLOOKUP(AF$2,'Centres d''intérêt 4'!$E$1:$O$72,ROW()-1,)</f>
        <v>0</v>
      </c>
      <c r="AG26" s="97">
        <f>HLOOKUP(AG$2,'Centres d''intérêt 3'!$E$1:$P$72,ROW()-1,)</f>
        <v>0</v>
      </c>
      <c r="AH26" s="98">
        <f>HLOOKUP(AH$2,'Centres d''intérêt 3'!$E$1:$P$72,ROW()-1,)</f>
        <v>0</v>
      </c>
      <c r="AI26" s="98">
        <f>HLOOKUP(AI$2,'Centres d''intérêt 3'!$E$1:$P$72,ROW()-1,)</f>
        <v>0</v>
      </c>
      <c r="AJ26" s="98">
        <f>HLOOKUP(AJ$2,'Centres d''intérêt 3'!$E$1:$P$72,ROW()-1,)</f>
        <v>0</v>
      </c>
      <c r="AK26" s="98">
        <f>HLOOKUP(AK$2,'Centres d''intérêt 3'!$E$1:$P$72,ROW()-1,)</f>
        <v>0</v>
      </c>
      <c r="AL26" s="98">
        <f>HLOOKUP(AL$2,'Centres d''intérêt 3'!$E$1:$P$72,ROW()-1,)</f>
        <v>0</v>
      </c>
      <c r="AM26" s="98">
        <f>HLOOKUP(AM$2,'Centres d''intérêt 3'!$E$1:$P$72,ROW()-1,)</f>
        <v>0</v>
      </c>
      <c r="AN26" s="98">
        <f>HLOOKUP(AN$2,'Centres d''intérêt 3'!$E$1:$P$72,ROW()-1,)</f>
        <v>0</v>
      </c>
      <c r="AO26" s="98">
        <f>HLOOKUP(AO$2,'Centres d''intérêt 3'!$E$1:$P$72,ROW()-1,)</f>
        <v>0</v>
      </c>
      <c r="AP26" s="99">
        <f>HLOOKUP(AP$2,'Centres d''intérêt 3'!$E$1:$P$72,ROW()-1,)</f>
        <v>0</v>
      </c>
    </row>
    <row r="27" spans="1:42">
      <c r="A27" s="410"/>
      <c r="B27" s="360"/>
      <c r="C27" s="433"/>
      <c r="D27" s="40" t="s">
        <v>53</v>
      </c>
      <c r="E27" s="45">
        <f t="shared" si="3"/>
        <v>0</v>
      </c>
      <c r="F27" s="373"/>
      <c r="G27" s="19">
        <f t="shared" si="0"/>
        <v>0</v>
      </c>
      <c r="H27" s="373"/>
      <c r="I27" s="19">
        <f t="shared" si="2"/>
        <v>0</v>
      </c>
      <c r="J27" s="373"/>
      <c r="K27" s="50">
        <f t="shared" si="4"/>
        <v>0</v>
      </c>
      <c r="L27" s="375"/>
      <c r="M27" s="97">
        <f>HLOOKUP(M$2,'Centres d''intérêt 5'!$E$1:$O$72,ROW()-1,)</f>
        <v>0</v>
      </c>
      <c r="N27" s="98">
        <f>HLOOKUP(N$2,'Centres d''intérêt 5'!$E$1:$O$72,ROW()-1,)</f>
        <v>0</v>
      </c>
      <c r="O27" s="98">
        <f>HLOOKUP(O$2,'Centres d''intérêt 5'!$E$1:$O$72,ROW()-1,)</f>
        <v>0</v>
      </c>
      <c r="P27" s="98">
        <f>HLOOKUP(P$2,'Centres d''intérêt 5'!$E$1:$O$72,ROW()-1,)</f>
        <v>0</v>
      </c>
      <c r="Q27" s="98">
        <f>HLOOKUP(Q$2,'Centres d''intérêt 5'!$E$1:$O$72,ROW()-1,)</f>
        <v>0</v>
      </c>
      <c r="R27" s="98">
        <f>HLOOKUP(R$2,'Centres d''intérêt 5'!$E$1:$O$72,ROW()-1,)</f>
        <v>0</v>
      </c>
      <c r="S27" s="98">
        <f>HLOOKUP(S$2,'Centres d''intérêt 5'!$E$1:$O$72,ROW()-1,)</f>
        <v>0</v>
      </c>
      <c r="T27" s="98">
        <f>HLOOKUP(T$2,'Centres d''intérêt 5'!$E$1:$O$72,ROW()-1,)</f>
        <v>0</v>
      </c>
      <c r="U27" s="98">
        <f>HLOOKUP(U$2,'Centres d''intérêt 5'!$E$1:$O$72,ROW()-1,)</f>
        <v>0</v>
      </c>
      <c r="V27" s="99">
        <f>HLOOKUP(V$2,'Centres d''intérêt 5'!$E$1:$O$72,ROW()-1,)</f>
        <v>0</v>
      </c>
      <c r="W27" s="97">
        <f>HLOOKUP(W$2,'Centres d''intérêt 4'!$E$1:$O$72,ROW()-1,)</f>
        <v>0</v>
      </c>
      <c r="X27" s="98">
        <f>HLOOKUP(X$2,'Centres d''intérêt 4'!$E$1:$O$72,ROW()-1,)</f>
        <v>0</v>
      </c>
      <c r="Y27" s="98">
        <f>HLOOKUP(Y$2,'Centres d''intérêt 4'!$E$1:$O$72,ROW()-1,)</f>
        <v>0</v>
      </c>
      <c r="Z27" s="98">
        <f>HLOOKUP(Z$2,'Centres d''intérêt 4'!$E$1:$O$72,ROW()-1,)</f>
        <v>0</v>
      </c>
      <c r="AA27" s="98">
        <f>HLOOKUP(AA$2,'Centres d''intérêt 4'!$E$1:$O$72,ROW()-1,)</f>
        <v>0</v>
      </c>
      <c r="AB27" s="98">
        <f>HLOOKUP(AB$2,'Centres d''intérêt 4'!$E$1:$O$72,ROW()-1,)</f>
        <v>0</v>
      </c>
      <c r="AC27" s="98">
        <f>HLOOKUP(AC$2,'Centres d''intérêt 4'!$E$1:$O$72,ROW()-1,)</f>
        <v>0</v>
      </c>
      <c r="AD27" s="98">
        <f>HLOOKUP(AD$2,'Centres d''intérêt 4'!$E$1:$O$72,ROW()-1,)</f>
        <v>0</v>
      </c>
      <c r="AE27" s="98">
        <f>HLOOKUP(AE$2,'Centres d''intérêt 4'!$E$1:$O$72,ROW()-1,)</f>
        <v>0</v>
      </c>
      <c r="AF27" s="99">
        <f>HLOOKUP(AF$2,'Centres d''intérêt 4'!$E$1:$O$72,ROW()-1,)</f>
        <v>0</v>
      </c>
      <c r="AG27" s="97">
        <f>HLOOKUP(AG$2,'Centres d''intérêt 3'!$E$1:$P$72,ROW()-1,)</f>
        <v>0</v>
      </c>
      <c r="AH27" s="98">
        <f>HLOOKUP(AH$2,'Centres d''intérêt 3'!$E$1:$P$72,ROW()-1,)</f>
        <v>0</v>
      </c>
      <c r="AI27" s="98">
        <f>HLOOKUP(AI$2,'Centres d''intérêt 3'!$E$1:$P$72,ROW()-1,)</f>
        <v>0</v>
      </c>
      <c r="AJ27" s="98">
        <f>HLOOKUP(AJ$2,'Centres d''intérêt 3'!$E$1:$P$72,ROW()-1,)</f>
        <v>0</v>
      </c>
      <c r="AK27" s="98">
        <f>HLOOKUP(AK$2,'Centres d''intérêt 3'!$E$1:$P$72,ROW()-1,)</f>
        <v>0</v>
      </c>
      <c r="AL27" s="98">
        <f>HLOOKUP(AL$2,'Centres d''intérêt 3'!$E$1:$P$72,ROW()-1,)</f>
        <v>0</v>
      </c>
      <c r="AM27" s="98">
        <f>HLOOKUP(AM$2,'Centres d''intérêt 3'!$E$1:$P$72,ROW()-1,)</f>
        <v>0</v>
      </c>
      <c r="AN27" s="98">
        <f>HLOOKUP(AN$2,'Centres d''intérêt 3'!$E$1:$P$72,ROW()-1,)</f>
        <v>0</v>
      </c>
      <c r="AO27" s="98">
        <f>HLOOKUP(AO$2,'Centres d''intérêt 3'!$E$1:$P$72,ROW()-1,)</f>
        <v>0</v>
      </c>
      <c r="AP27" s="99">
        <f>HLOOKUP(AP$2,'Centres d''intérêt 3'!$E$1:$P$72,ROW()-1,)</f>
        <v>0</v>
      </c>
    </row>
    <row r="28" spans="1:42" ht="15.95" customHeight="1">
      <c r="A28" s="410"/>
      <c r="B28" s="360" t="s">
        <v>11</v>
      </c>
      <c r="C28" s="433" t="s">
        <v>75</v>
      </c>
      <c r="D28" s="40" t="s">
        <v>79</v>
      </c>
      <c r="E28" s="43">
        <f t="shared" si="3"/>
        <v>1</v>
      </c>
      <c r="F28" s="372">
        <f>IF(SUM(E28:E31)&lt;&gt;0,COUNTIF((E28:E31),"&lt;&gt;"&amp;"0")/4,0)</f>
        <v>0.75</v>
      </c>
      <c r="G28" s="44">
        <f t="shared" si="0"/>
        <v>1</v>
      </c>
      <c r="H28" s="372">
        <f>IF(SUM(G28:G31)&lt;&gt;0,COUNTIF((G28:G31),"&lt;&gt;"&amp;"0")/4,0)</f>
        <v>0.5</v>
      </c>
      <c r="I28" s="44">
        <f t="shared" si="2"/>
        <v>0</v>
      </c>
      <c r="J28" s="372">
        <f>IF(SUM(I28:I31)&lt;&gt;0,COUNTIF((I28:I31),"&lt;&gt;"&amp;"0")/4,0)</f>
        <v>0</v>
      </c>
      <c r="K28" s="49">
        <f t="shared" si="4"/>
        <v>2</v>
      </c>
      <c r="L28" s="374">
        <f>IF(SUM(K28:K31)&lt;&gt;0,COUNTIF((K28:K31),"&lt;&gt;"&amp;"0")/4,0)</f>
        <v>0.75</v>
      </c>
      <c r="M28" s="97">
        <f>HLOOKUP(M$2,'Centres d''intérêt 5'!$E$1:$O$72,ROW()-1,)</f>
        <v>0</v>
      </c>
      <c r="N28" s="98">
        <f>HLOOKUP(N$2,'Centres d''intérêt 5'!$E$1:$O$72,ROW()-1,)</f>
        <v>0</v>
      </c>
      <c r="O28" s="98">
        <f>HLOOKUP(O$2,'Centres d''intérêt 5'!$E$1:$O$72,ROW()-1,)</f>
        <v>0</v>
      </c>
      <c r="P28" s="98">
        <f>HLOOKUP(P$2,'Centres d''intérêt 5'!$E$1:$O$72,ROW()-1,)</f>
        <v>0</v>
      </c>
      <c r="Q28" s="98">
        <f>HLOOKUP(Q$2,'Centres d''intérêt 5'!$E$1:$O$72,ROW()-1,)</f>
        <v>0</v>
      </c>
      <c r="R28" s="98">
        <f>HLOOKUP(R$2,'Centres d''intérêt 5'!$E$1:$O$72,ROW()-1,)</f>
        <v>0</v>
      </c>
      <c r="S28" s="98">
        <f>HLOOKUP(S$2,'Centres d''intérêt 5'!$E$1:$O$72,ROW()-1,)</f>
        <v>12</v>
      </c>
      <c r="T28" s="98">
        <f>HLOOKUP(T$2,'Centres d''intérêt 5'!$E$1:$O$72,ROW()-1,)</f>
        <v>0</v>
      </c>
      <c r="U28" s="98">
        <f>HLOOKUP(U$2,'Centres d''intérêt 5'!$E$1:$O$72,ROW()-1,)</f>
        <v>0</v>
      </c>
      <c r="V28" s="99">
        <f>HLOOKUP(V$2,'Centres d''intérêt 5'!$E$1:$O$72,ROW()-1,)</f>
        <v>0</v>
      </c>
      <c r="W28" s="97">
        <f>HLOOKUP(W$2,'Centres d''intérêt 4'!$E$1:$O$72,ROW()-1,)</f>
        <v>0</v>
      </c>
      <c r="X28" s="98">
        <f>HLOOKUP(X$2,'Centres d''intérêt 4'!$E$1:$O$72,ROW()-1,)</f>
        <v>12</v>
      </c>
      <c r="Y28" s="98">
        <f>HLOOKUP(Y$2,'Centres d''intérêt 4'!$E$1:$O$72,ROW()-1,)</f>
        <v>0</v>
      </c>
      <c r="Z28" s="98">
        <f>HLOOKUP(Z$2,'Centres d''intérêt 4'!$E$1:$O$72,ROW()-1,)</f>
        <v>0</v>
      </c>
      <c r="AA28" s="98">
        <f>HLOOKUP(AA$2,'Centres d''intérêt 4'!$E$1:$O$72,ROW()-1,)</f>
        <v>0</v>
      </c>
      <c r="AB28" s="98">
        <f>HLOOKUP(AB$2,'Centres d''intérêt 4'!$E$1:$O$72,ROW()-1,)</f>
        <v>0</v>
      </c>
      <c r="AC28" s="98">
        <f>HLOOKUP(AC$2,'Centres d''intérêt 4'!$E$1:$O$72,ROW()-1,)</f>
        <v>0</v>
      </c>
      <c r="AD28" s="98">
        <f>HLOOKUP(AD$2,'Centres d''intérêt 4'!$E$1:$O$72,ROW()-1,)</f>
        <v>0</v>
      </c>
      <c r="AE28" s="98">
        <f>HLOOKUP(AE$2,'Centres d''intérêt 4'!$E$1:$O$72,ROW()-1,)</f>
        <v>0</v>
      </c>
      <c r="AF28" s="99">
        <f>HLOOKUP(AF$2,'Centres d''intérêt 4'!$E$1:$O$72,ROW()-1,)</f>
        <v>0</v>
      </c>
      <c r="AG28" s="97">
        <f>HLOOKUP(AG$2,'Centres d''intérêt 3'!$E$1:$P$72,ROW()-1,)</f>
        <v>0</v>
      </c>
      <c r="AH28" s="98">
        <f>HLOOKUP(AH$2,'Centres d''intérêt 3'!$E$1:$P$72,ROW()-1,)</f>
        <v>0</v>
      </c>
      <c r="AI28" s="98">
        <f>HLOOKUP(AI$2,'Centres d''intérêt 3'!$E$1:$P$72,ROW()-1,)</f>
        <v>0</v>
      </c>
      <c r="AJ28" s="98">
        <f>HLOOKUP(AJ$2,'Centres d''intérêt 3'!$E$1:$P$72,ROW()-1,)</f>
        <v>0</v>
      </c>
      <c r="AK28" s="98">
        <f>HLOOKUP(AK$2,'Centres d''intérêt 3'!$E$1:$P$72,ROW()-1,)</f>
        <v>0</v>
      </c>
      <c r="AL28" s="98">
        <f>HLOOKUP(AL$2,'Centres d''intérêt 3'!$E$1:$P$72,ROW()-1,)</f>
        <v>0</v>
      </c>
      <c r="AM28" s="98">
        <f>HLOOKUP(AM$2,'Centres d''intérêt 3'!$E$1:$P$72,ROW()-1,)</f>
        <v>0</v>
      </c>
      <c r="AN28" s="98">
        <f>HLOOKUP(AN$2,'Centres d''intérêt 3'!$E$1:$P$72,ROW()-1,)</f>
        <v>0</v>
      </c>
      <c r="AO28" s="98">
        <f>HLOOKUP(AO$2,'Centres d''intérêt 3'!$E$1:$P$72,ROW()-1,)</f>
        <v>0</v>
      </c>
      <c r="AP28" s="99">
        <f>HLOOKUP(AP$2,'Centres d''intérêt 3'!$E$1:$P$72,ROW()-1,)</f>
        <v>0</v>
      </c>
    </row>
    <row r="29" spans="1:42">
      <c r="A29" s="410"/>
      <c r="B29" s="360"/>
      <c r="C29" s="433"/>
      <c r="D29" s="40" t="s">
        <v>78</v>
      </c>
      <c r="E29" s="45">
        <f t="shared" si="3"/>
        <v>1</v>
      </c>
      <c r="F29" s="373"/>
      <c r="G29" s="19">
        <f t="shared" si="0"/>
        <v>1</v>
      </c>
      <c r="H29" s="373"/>
      <c r="I29" s="19">
        <f t="shared" si="2"/>
        <v>0</v>
      </c>
      <c r="J29" s="373"/>
      <c r="K29" s="50">
        <f t="shared" si="4"/>
        <v>2</v>
      </c>
      <c r="L29" s="375"/>
      <c r="M29" s="97">
        <f>HLOOKUP(M$2,'Centres d''intérêt 5'!$E$1:$O$72,ROW()-1,)</f>
        <v>0</v>
      </c>
      <c r="N29" s="98">
        <f>HLOOKUP(N$2,'Centres d''intérêt 5'!$E$1:$O$72,ROW()-1,)</f>
        <v>0</v>
      </c>
      <c r="O29" s="98">
        <f>HLOOKUP(O$2,'Centres d''intérêt 5'!$E$1:$O$72,ROW()-1,)</f>
        <v>0</v>
      </c>
      <c r="P29" s="98">
        <f>HLOOKUP(P$2,'Centres d''intérêt 5'!$E$1:$O$72,ROW()-1,)</f>
        <v>0</v>
      </c>
      <c r="Q29" s="98">
        <f>HLOOKUP(Q$2,'Centres d''intérêt 5'!$E$1:$O$72,ROW()-1,)</f>
        <v>0</v>
      </c>
      <c r="R29" s="98">
        <f>HLOOKUP(R$2,'Centres d''intérêt 5'!$E$1:$O$72,ROW()-1,)</f>
        <v>0</v>
      </c>
      <c r="S29" s="98">
        <f>HLOOKUP(S$2,'Centres d''intérêt 5'!$E$1:$O$72,ROW()-1,)</f>
        <v>12</v>
      </c>
      <c r="T29" s="98">
        <f>HLOOKUP(T$2,'Centres d''intérêt 5'!$E$1:$O$72,ROW()-1,)</f>
        <v>0</v>
      </c>
      <c r="U29" s="98">
        <f>HLOOKUP(U$2,'Centres d''intérêt 5'!$E$1:$O$72,ROW()-1,)</f>
        <v>0</v>
      </c>
      <c r="V29" s="99">
        <f>HLOOKUP(V$2,'Centres d''intérêt 5'!$E$1:$O$72,ROW()-1,)</f>
        <v>0</v>
      </c>
      <c r="W29" s="97">
        <f>HLOOKUP(W$2,'Centres d''intérêt 4'!$E$1:$O$72,ROW()-1,)</f>
        <v>0</v>
      </c>
      <c r="X29" s="98">
        <f>HLOOKUP(X$2,'Centres d''intérêt 4'!$E$1:$O$72,ROW()-1,)</f>
        <v>12</v>
      </c>
      <c r="Y29" s="98">
        <f>HLOOKUP(Y$2,'Centres d''intérêt 4'!$E$1:$O$72,ROW()-1,)</f>
        <v>0</v>
      </c>
      <c r="Z29" s="98">
        <f>HLOOKUP(Z$2,'Centres d''intérêt 4'!$E$1:$O$72,ROW()-1,)</f>
        <v>0</v>
      </c>
      <c r="AA29" s="98">
        <f>HLOOKUP(AA$2,'Centres d''intérêt 4'!$E$1:$O$72,ROW()-1,)</f>
        <v>0</v>
      </c>
      <c r="AB29" s="98">
        <f>HLOOKUP(AB$2,'Centres d''intérêt 4'!$E$1:$O$72,ROW()-1,)</f>
        <v>0</v>
      </c>
      <c r="AC29" s="98">
        <f>HLOOKUP(AC$2,'Centres d''intérêt 4'!$E$1:$O$72,ROW()-1,)</f>
        <v>0</v>
      </c>
      <c r="AD29" s="98">
        <f>HLOOKUP(AD$2,'Centres d''intérêt 4'!$E$1:$O$72,ROW()-1,)</f>
        <v>0</v>
      </c>
      <c r="AE29" s="98">
        <f>HLOOKUP(AE$2,'Centres d''intérêt 4'!$E$1:$O$72,ROW()-1,)</f>
        <v>0</v>
      </c>
      <c r="AF29" s="99">
        <f>HLOOKUP(AF$2,'Centres d''intérêt 4'!$E$1:$O$72,ROW()-1,)</f>
        <v>0</v>
      </c>
      <c r="AG29" s="97">
        <f>HLOOKUP(AG$2,'Centres d''intérêt 3'!$E$1:$P$72,ROW()-1,)</f>
        <v>0</v>
      </c>
      <c r="AH29" s="98">
        <f>HLOOKUP(AH$2,'Centres d''intérêt 3'!$E$1:$P$72,ROW()-1,)</f>
        <v>0</v>
      </c>
      <c r="AI29" s="98">
        <f>HLOOKUP(AI$2,'Centres d''intérêt 3'!$E$1:$P$72,ROW()-1,)</f>
        <v>0</v>
      </c>
      <c r="AJ29" s="98">
        <f>HLOOKUP(AJ$2,'Centres d''intérêt 3'!$E$1:$P$72,ROW()-1,)</f>
        <v>0</v>
      </c>
      <c r="AK29" s="98">
        <f>HLOOKUP(AK$2,'Centres d''intérêt 3'!$E$1:$P$72,ROW()-1,)</f>
        <v>0</v>
      </c>
      <c r="AL29" s="98">
        <f>HLOOKUP(AL$2,'Centres d''intérêt 3'!$E$1:$P$72,ROW()-1,)</f>
        <v>0</v>
      </c>
      <c r="AM29" s="98">
        <f>HLOOKUP(AM$2,'Centres d''intérêt 3'!$E$1:$P$72,ROW()-1,)</f>
        <v>0</v>
      </c>
      <c r="AN29" s="98">
        <f>HLOOKUP(AN$2,'Centres d''intérêt 3'!$E$1:$P$72,ROW()-1,)</f>
        <v>0</v>
      </c>
      <c r="AO29" s="98">
        <f>HLOOKUP(AO$2,'Centres d''intérêt 3'!$E$1:$P$72,ROW()-1,)</f>
        <v>0</v>
      </c>
      <c r="AP29" s="99">
        <f>HLOOKUP(AP$2,'Centres d''intérêt 3'!$E$1:$P$72,ROW()-1,)</f>
        <v>0</v>
      </c>
    </row>
    <row r="30" spans="1:42" ht="15.95" customHeight="1">
      <c r="A30" s="410"/>
      <c r="B30" s="360"/>
      <c r="C30" s="433"/>
      <c r="D30" s="40" t="s">
        <v>77</v>
      </c>
      <c r="E30" s="45">
        <f t="shared" si="3"/>
        <v>1</v>
      </c>
      <c r="F30" s="373"/>
      <c r="G30" s="19">
        <f t="shared" si="0"/>
        <v>0</v>
      </c>
      <c r="H30" s="373"/>
      <c r="I30" s="19">
        <f t="shared" si="2"/>
        <v>0</v>
      </c>
      <c r="J30" s="373"/>
      <c r="K30" s="50">
        <f t="shared" si="4"/>
        <v>1</v>
      </c>
      <c r="L30" s="375"/>
      <c r="M30" s="97">
        <f>HLOOKUP(M$2,'Centres d''intérêt 5'!$E$1:$O$72,ROW()-1,)</f>
        <v>0</v>
      </c>
      <c r="N30" s="98">
        <f>HLOOKUP(N$2,'Centres d''intérêt 5'!$E$1:$O$72,ROW()-1,)</f>
        <v>0</v>
      </c>
      <c r="O30" s="98">
        <f>HLOOKUP(O$2,'Centres d''intérêt 5'!$E$1:$O$72,ROW()-1,)</f>
        <v>0</v>
      </c>
      <c r="P30" s="98">
        <f>HLOOKUP(P$2,'Centres d''intérêt 5'!$E$1:$O$72,ROW()-1,)</f>
        <v>0</v>
      </c>
      <c r="Q30" s="98">
        <f>HLOOKUP(Q$2,'Centres d''intérêt 5'!$E$1:$O$72,ROW()-1,)</f>
        <v>0</v>
      </c>
      <c r="R30" s="98">
        <f>HLOOKUP(R$2,'Centres d''intérêt 5'!$E$1:$O$72,ROW()-1,)</f>
        <v>0</v>
      </c>
      <c r="S30" s="98">
        <f>HLOOKUP(S$2,'Centres d''intérêt 5'!$E$1:$O$72,ROW()-1,)</f>
        <v>12</v>
      </c>
      <c r="T30" s="98">
        <f>HLOOKUP(T$2,'Centres d''intérêt 5'!$E$1:$O$72,ROW()-1,)</f>
        <v>0</v>
      </c>
      <c r="U30" s="98">
        <f>HLOOKUP(U$2,'Centres d''intérêt 5'!$E$1:$O$72,ROW()-1,)</f>
        <v>0</v>
      </c>
      <c r="V30" s="99">
        <f>HLOOKUP(V$2,'Centres d''intérêt 5'!$E$1:$O$72,ROW()-1,)</f>
        <v>0</v>
      </c>
      <c r="W30" s="97">
        <f>HLOOKUP(W$2,'Centres d''intérêt 4'!$E$1:$O$72,ROW()-1,)</f>
        <v>0</v>
      </c>
      <c r="X30" s="98">
        <f>HLOOKUP(X$2,'Centres d''intérêt 4'!$E$1:$O$72,ROW()-1,)</f>
        <v>0</v>
      </c>
      <c r="Y30" s="98">
        <f>HLOOKUP(Y$2,'Centres d''intérêt 4'!$E$1:$O$72,ROW()-1,)</f>
        <v>0</v>
      </c>
      <c r="Z30" s="98">
        <f>HLOOKUP(Z$2,'Centres d''intérêt 4'!$E$1:$O$72,ROW()-1,)</f>
        <v>0</v>
      </c>
      <c r="AA30" s="98">
        <f>HLOOKUP(AA$2,'Centres d''intérêt 4'!$E$1:$O$72,ROW()-1,)</f>
        <v>0</v>
      </c>
      <c r="AB30" s="98">
        <f>HLOOKUP(AB$2,'Centres d''intérêt 4'!$E$1:$O$72,ROW()-1,)</f>
        <v>0</v>
      </c>
      <c r="AC30" s="98">
        <f>HLOOKUP(AC$2,'Centres d''intérêt 4'!$E$1:$O$72,ROW()-1,)</f>
        <v>0</v>
      </c>
      <c r="AD30" s="98">
        <f>HLOOKUP(AD$2,'Centres d''intérêt 4'!$E$1:$O$72,ROW()-1,)</f>
        <v>0</v>
      </c>
      <c r="AE30" s="98">
        <f>HLOOKUP(AE$2,'Centres d''intérêt 4'!$E$1:$O$72,ROW()-1,)</f>
        <v>0</v>
      </c>
      <c r="AF30" s="99">
        <f>HLOOKUP(AF$2,'Centres d''intérêt 4'!$E$1:$O$72,ROW()-1,)</f>
        <v>0</v>
      </c>
      <c r="AG30" s="97">
        <f>HLOOKUP(AG$2,'Centres d''intérêt 3'!$E$1:$P$72,ROW()-1,)</f>
        <v>0</v>
      </c>
      <c r="AH30" s="98">
        <f>HLOOKUP(AH$2,'Centres d''intérêt 3'!$E$1:$P$72,ROW()-1,)</f>
        <v>0</v>
      </c>
      <c r="AI30" s="98">
        <f>HLOOKUP(AI$2,'Centres d''intérêt 3'!$E$1:$P$72,ROW()-1,)</f>
        <v>0</v>
      </c>
      <c r="AJ30" s="98">
        <f>HLOOKUP(AJ$2,'Centres d''intérêt 3'!$E$1:$P$72,ROW()-1,)</f>
        <v>0</v>
      </c>
      <c r="AK30" s="98">
        <f>HLOOKUP(AK$2,'Centres d''intérêt 3'!$E$1:$P$72,ROW()-1,)</f>
        <v>0</v>
      </c>
      <c r="AL30" s="98">
        <f>HLOOKUP(AL$2,'Centres d''intérêt 3'!$E$1:$P$72,ROW()-1,)</f>
        <v>0</v>
      </c>
      <c r="AM30" s="98">
        <f>HLOOKUP(AM$2,'Centres d''intérêt 3'!$E$1:$P$72,ROW()-1,)</f>
        <v>0</v>
      </c>
      <c r="AN30" s="98">
        <f>HLOOKUP(AN$2,'Centres d''intérêt 3'!$E$1:$P$72,ROW()-1,)</f>
        <v>0</v>
      </c>
      <c r="AO30" s="98">
        <f>HLOOKUP(AO$2,'Centres d''intérêt 3'!$E$1:$P$72,ROW()-1,)</f>
        <v>0</v>
      </c>
      <c r="AP30" s="99">
        <f>HLOOKUP(AP$2,'Centres d''intérêt 3'!$E$1:$P$72,ROW()-1,)</f>
        <v>0</v>
      </c>
    </row>
    <row r="31" spans="1:42">
      <c r="A31" s="410"/>
      <c r="B31" s="360"/>
      <c r="C31" s="433"/>
      <c r="D31" s="40" t="s">
        <v>76</v>
      </c>
      <c r="E31" s="41">
        <f t="shared" si="3"/>
        <v>0</v>
      </c>
      <c r="F31" s="440"/>
      <c r="G31" s="42">
        <f t="shared" si="0"/>
        <v>0</v>
      </c>
      <c r="H31" s="440"/>
      <c r="I31" s="42">
        <f t="shared" si="2"/>
        <v>0</v>
      </c>
      <c r="J31" s="440"/>
      <c r="K31" s="51">
        <f t="shared" si="4"/>
        <v>0</v>
      </c>
      <c r="L31" s="441"/>
      <c r="M31" s="97">
        <f>HLOOKUP(M$2,'Centres d''intérêt 5'!$E$1:$O$72,ROW()-1,)</f>
        <v>0</v>
      </c>
      <c r="N31" s="98">
        <f>HLOOKUP(N$2,'Centres d''intérêt 5'!$E$1:$O$72,ROW()-1,)</f>
        <v>0</v>
      </c>
      <c r="O31" s="98">
        <f>HLOOKUP(O$2,'Centres d''intérêt 5'!$E$1:$O$72,ROW()-1,)</f>
        <v>0</v>
      </c>
      <c r="P31" s="98">
        <f>HLOOKUP(P$2,'Centres d''intérêt 5'!$E$1:$O$72,ROW()-1,)</f>
        <v>0</v>
      </c>
      <c r="Q31" s="98">
        <f>HLOOKUP(Q$2,'Centres d''intérêt 5'!$E$1:$O$72,ROW()-1,)</f>
        <v>0</v>
      </c>
      <c r="R31" s="98">
        <f>HLOOKUP(R$2,'Centres d''intérêt 5'!$E$1:$O$72,ROW()-1,)</f>
        <v>0</v>
      </c>
      <c r="S31" s="98">
        <f>HLOOKUP(S$2,'Centres d''intérêt 5'!$E$1:$O$72,ROW()-1,)</f>
        <v>0</v>
      </c>
      <c r="T31" s="98">
        <f>HLOOKUP(T$2,'Centres d''intérêt 5'!$E$1:$O$72,ROW()-1,)</f>
        <v>0</v>
      </c>
      <c r="U31" s="98">
        <f>HLOOKUP(U$2,'Centres d''intérêt 5'!$E$1:$O$72,ROW()-1,)</f>
        <v>0</v>
      </c>
      <c r="V31" s="99">
        <f>HLOOKUP(V$2,'Centres d''intérêt 5'!$E$1:$O$72,ROW()-1,)</f>
        <v>0</v>
      </c>
      <c r="W31" s="97">
        <f>HLOOKUP(W$2,'Centres d''intérêt 4'!$E$1:$O$72,ROW()-1,)</f>
        <v>0</v>
      </c>
      <c r="X31" s="98">
        <f>HLOOKUP(X$2,'Centres d''intérêt 4'!$E$1:$O$72,ROW()-1,)</f>
        <v>0</v>
      </c>
      <c r="Y31" s="98">
        <f>HLOOKUP(Y$2,'Centres d''intérêt 4'!$E$1:$O$72,ROW()-1,)</f>
        <v>0</v>
      </c>
      <c r="Z31" s="98">
        <f>HLOOKUP(Z$2,'Centres d''intérêt 4'!$E$1:$O$72,ROW()-1,)</f>
        <v>0</v>
      </c>
      <c r="AA31" s="98">
        <f>HLOOKUP(AA$2,'Centres d''intérêt 4'!$E$1:$O$72,ROW()-1,)</f>
        <v>0</v>
      </c>
      <c r="AB31" s="98">
        <f>HLOOKUP(AB$2,'Centres d''intérêt 4'!$E$1:$O$72,ROW()-1,)</f>
        <v>0</v>
      </c>
      <c r="AC31" s="98">
        <f>HLOOKUP(AC$2,'Centres d''intérêt 4'!$E$1:$O$72,ROW()-1,)</f>
        <v>0</v>
      </c>
      <c r="AD31" s="98">
        <f>HLOOKUP(AD$2,'Centres d''intérêt 4'!$E$1:$O$72,ROW()-1,)</f>
        <v>0</v>
      </c>
      <c r="AE31" s="98">
        <f>HLOOKUP(AE$2,'Centres d''intérêt 4'!$E$1:$O$72,ROW()-1,)</f>
        <v>0</v>
      </c>
      <c r="AF31" s="99">
        <f>HLOOKUP(AF$2,'Centres d''intérêt 4'!$E$1:$O$72,ROW()-1,)</f>
        <v>0</v>
      </c>
      <c r="AG31" s="97">
        <f>HLOOKUP(AG$2,'Centres d''intérêt 3'!$E$1:$P$72,ROW()-1,)</f>
        <v>0</v>
      </c>
      <c r="AH31" s="98">
        <f>HLOOKUP(AH$2,'Centres d''intérêt 3'!$E$1:$P$72,ROW()-1,)</f>
        <v>0</v>
      </c>
      <c r="AI31" s="98">
        <f>HLOOKUP(AI$2,'Centres d''intérêt 3'!$E$1:$P$72,ROW()-1,)</f>
        <v>0</v>
      </c>
      <c r="AJ31" s="98">
        <f>HLOOKUP(AJ$2,'Centres d''intérêt 3'!$E$1:$P$72,ROW()-1,)</f>
        <v>0</v>
      </c>
      <c r="AK31" s="98">
        <f>HLOOKUP(AK$2,'Centres d''intérêt 3'!$E$1:$P$72,ROW()-1,)</f>
        <v>0</v>
      </c>
      <c r="AL31" s="98">
        <f>HLOOKUP(AL$2,'Centres d''intérêt 3'!$E$1:$P$72,ROW()-1,)</f>
        <v>0</v>
      </c>
      <c r="AM31" s="98">
        <f>HLOOKUP(AM$2,'Centres d''intérêt 3'!$E$1:$P$72,ROW()-1,)</f>
        <v>0</v>
      </c>
      <c r="AN31" s="98">
        <f>HLOOKUP(AN$2,'Centres d''intérêt 3'!$E$1:$P$72,ROW()-1,)</f>
        <v>0</v>
      </c>
      <c r="AO31" s="98">
        <f>HLOOKUP(AO$2,'Centres d''intérêt 3'!$E$1:$P$72,ROW()-1,)</f>
        <v>0</v>
      </c>
      <c r="AP31" s="99">
        <f>HLOOKUP(AP$2,'Centres d''intérêt 3'!$E$1:$P$72,ROW()-1,)</f>
        <v>0</v>
      </c>
    </row>
    <row r="32" spans="1:42" ht="79.5" thickBot="1">
      <c r="A32" s="411"/>
      <c r="B32" s="361"/>
      <c r="C32" s="174" t="s">
        <v>80</v>
      </c>
      <c r="D32" s="167" t="s">
        <v>81</v>
      </c>
      <c r="E32" s="168">
        <f t="shared" si="3"/>
        <v>1</v>
      </c>
      <c r="F32" s="302">
        <f>IF(E32&lt;&gt;0,1,0)</f>
        <v>1</v>
      </c>
      <c r="G32" s="169">
        <f t="shared" si="0"/>
        <v>0</v>
      </c>
      <c r="H32" s="302">
        <f>IF(G32&lt;&gt;0,1,0)</f>
        <v>0</v>
      </c>
      <c r="I32" s="169">
        <f t="shared" si="2"/>
        <v>0</v>
      </c>
      <c r="J32" s="302">
        <f>IF(I32&lt;&gt;0,1,0)</f>
        <v>0</v>
      </c>
      <c r="K32" s="170">
        <f t="shared" si="4"/>
        <v>1</v>
      </c>
      <c r="L32" s="291">
        <f>IF(K32&lt;&gt;0,1,0)</f>
        <v>1</v>
      </c>
      <c r="M32" s="146">
        <f>HLOOKUP(M$2,'Centres d''intérêt 5'!$E$1:$O$72,ROW()-1,)</f>
        <v>0</v>
      </c>
      <c r="N32" s="147">
        <f>HLOOKUP(N$2,'Centres d''intérêt 5'!$E$1:$O$72,ROW()-1,)</f>
        <v>0</v>
      </c>
      <c r="O32" s="147">
        <f>HLOOKUP(O$2,'Centres d''intérêt 5'!$E$1:$O$72,ROW()-1,)</f>
        <v>0</v>
      </c>
      <c r="P32" s="147">
        <f>HLOOKUP(P$2,'Centres d''intérêt 5'!$E$1:$O$72,ROW()-1,)</f>
        <v>0</v>
      </c>
      <c r="Q32" s="147">
        <f>HLOOKUP(Q$2,'Centres d''intérêt 5'!$E$1:$O$72,ROW()-1,)</f>
        <v>13</v>
      </c>
      <c r="R32" s="147">
        <f>HLOOKUP(R$2,'Centres d''intérêt 5'!$E$1:$O$72,ROW()-1,)</f>
        <v>0</v>
      </c>
      <c r="S32" s="147">
        <f>HLOOKUP(S$2,'Centres d''intérêt 5'!$E$1:$O$72,ROW()-1,)</f>
        <v>0</v>
      </c>
      <c r="T32" s="147">
        <f>HLOOKUP(T$2,'Centres d''intérêt 5'!$E$1:$O$72,ROW()-1,)</f>
        <v>0</v>
      </c>
      <c r="U32" s="147">
        <f>HLOOKUP(U$2,'Centres d''intérêt 5'!$E$1:$O$72,ROW()-1,)</f>
        <v>0</v>
      </c>
      <c r="V32" s="148">
        <f>HLOOKUP(V$2,'Centres d''intérêt 5'!$E$1:$O$72,ROW()-1,)</f>
        <v>0</v>
      </c>
      <c r="W32" s="97">
        <f>HLOOKUP(W$2,'Centres d''intérêt 4'!$E$1:$O$72,ROW()-1,)</f>
        <v>0</v>
      </c>
      <c r="X32" s="98">
        <f>HLOOKUP(X$2,'Centres d''intérêt 4'!$E$1:$O$72,ROW()-1,)</f>
        <v>0</v>
      </c>
      <c r="Y32" s="98">
        <f>HLOOKUP(Y$2,'Centres d''intérêt 4'!$E$1:$O$72,ROW()-1,)</f>
        <v>0</v>
      </c>
      <c r="Z32" s="98">
        <f>HLOOKUP(Z$2,'Centres d''intérêt 4'!$E$1:$O$72,ROW()-1,)</f>
        <v>0</v>
      </c>
      <c r="AA32" s="98">
        <f>HLOOKUP(AA$2,'Centres d''intérêt 4'!$E$1:$O$72,ROW()-1,)</f>
        <v>0</v>
      </c>
      <c r="AB32" s="98">
        <f>HLOOKUP(AB$2,'Centres d''intérêt 4'!$E$1:$O$72,ROW()-1,)</f>
        <v>0</v>
      </c>
      <c r="AC32" s="98">
        <f>HLOOKUP(AC$2,'Centres d''intérêt 4'!$E$1:$O$72,ROW()-1,)</f>
        <v>0</v>
      </c>
      <c r="AD32" s="98">
        <f>HLOOKUP(AD$2,'Centres d''intérêt 4'!$E$1:$O$72,ROW()-1,)</f>
        <v>0</v>
      </c>
      <c r="AE32" s="98">
        <f>HLOOKUP(AE$2,'Centres d''intérêt 4'!$E$1:$O$72,ROW()-1,)</f>
        <v>0</v>
      </c>
      <c r="AF32" s="99">
        <f>HLOOKUP(AF$2,'Centres d''intérêt 4'!$E$1:$O$72,ROW()-1,)</f>
        <v>0</v>
      </c>
      <c r="AG32" s="97">
        <f>HLOOKUP(AG$2,'Centres d''intérêt 3'!$E$1:$P$72,ROW()-1,)</f>
        <v>0</v>
      </c>
      <c r="AH32" s="98">
        <f>HLOOKUP(AH$2,'Centres d''intérêt 3'!$E$1:$P$72,ROW()-1,)</f>
        <v>0</v>
      </c>
      <c r="AI32" s="98">
        <f>HLOOKUP(AI$2,'Centres d''intérêt 3'!$E$1:$P$72,ROW()-1,)</f>
        <v>0</v>
      </c>
      <c r="AJ32" s="98">
        <f>HLOOKUP(AJ$2,'Centres d''intérêt 3'!$E$1:$P$72,ROW()-1,)</f>
        <v>0</v>
      </c>
      <c r="AK32" s="98">
        <f>HLOOKUP(AK$2,'Centres d''intérêt 3'!$E$1:$P$72,ROW()-1,)</f>
        <v>0</v>
      </c>
      <c r="AL32" s="98">
        <f>HLOOKUP(AL$2,'Centres d''intérêt 3'!$E$1:$P$72,ROW()-1,)</f>
        <v>0</v>
      </c>
      <c r="AM32" s="98">
        <f>HLOOKUP(AM$2,'Centres d''intérêt 3'!$E$1:$P$72,ROW()-1,)</f>
        <v>0</v>
      </c>
      <c r="AN32" s="98">
        <f>HLOOKUP(AN$2,'Centres d''intérêt 3'!$E$1:$P$72,ROW()-1,)</f>
        <v>0</v>
      </c>
      <c r="AO32" s="98">
        <f>HLOOKUP(AO$2,'Centres d''intérêt 3'!$E$1:$P$72,ROW()-1,)</f>
        <v>0</v>
      </c>
      <c r="AP32" s="99">
        <f>HLOOKUP(AP$2,'Centres d''intérêt 3'!$E$1:$P$72,ROW()-1,)</f>
        <v>0</v>
      </c>
    </row>
    <row r="33" spans="1:42" ht="96" customHeight="1">
      <c r="A33" s="421" t="s">
        <v>12</v>
      </c>
      <c r="B33" s="426" t="s">
        <v>13</v>
      </c>
      <c r="C33" s="428" t="s">
        <v>124</v>
      </c>
      <c r="D33" s="152" t="s">
        <v>126</v>
      </c>
      <c r="E33" s="153">
        <f t="shared" si="3"/>
        <v>0</v>
      </c>
      <c r="F33" s="367">
        <f>IF(SUM(E33:E34)&lt;&gt;0,COUNTIF((E33:E34),"&lt;&gt;"&amp;"0")/2,0)</f>
        <v>0</v>
      </c>
      <c r="G33" s="154">
        <f t="shared" si="0"/>
        <v>0</v>
      </c>
      <c r="H33" s="367">
        <f>IF(SUM(G33:G34)&lt;&gt;0,COUNTIF((G33:G34),"&lt;&gt;"&amp;"0")/2,0)</f>
        <v>0</v>
      </c>
      <c r="I33" s="154">
        <f t="shared" si="2"/>
        <v>0</v>
      </c>
      <c r="J33" s="367">
        <f>IF(SUM(I33:I34)&lt;&gt;0,COUNTIF((I33:I34),"&lt;&gt;"&amp;"0")/2,0)</f>
        <v>0</v>
      </c>
      <c r="K33" s="155">
        <f t="shared" si="4"/>
        <v>0</v>
      </c>
      <c r="L33" s="439">
        <f>IF(SUM(K33:K34)&lt;&gt;0,COUNTIF((K33:K34),"&lt;&gt;"&amp;"0")/2,0)</f>
        <v>0</v>
      </c>
      <c r="M33" s="100">
        <f>HLOOKUP(M$2,'Centres d''intérêt 5'!$E$1:$O$72,ROW()-1,)</f>
        <v>0</v>
      </c>
      <c r="N33" s="101">
        <f>HLOOKUP(N$2,'Centres d''intérêt 5'!$E$1:$O$72,ROW()-1,)</f>
        <v>0</v>
      </c>
      <c r="O33" s="101">
        <f>HLOOKUP(O$2,'Centres d''intérêt 5'!$E$1:$O$72,ROW()-1,)</f>
        <v>0</v>
      </c>
      <c r="P33" s="101">
        <f>HLOOKUP(P$2,'Centres d''intérêt 5'!$E$1:$O$72,ROW()-1,)</f>
        <v>0</v>
      </c>
      <c r="Q33" s="101">
        <f>HLOOKUP(Q$2,'Centres d''intérêt 5'!$E$1:$O$72,ROW()-1,)</f>
        <v>0</v>
      </c>
      <c r="R33" s="101">
        <f>HLOOKUP(R$2,'Centres d''intérêt 5'!$E$1:$O$72,ROW()-1,)</f>
        <v>0</v>
      </c>
      <c r="S33" s="101">
        <f>HLOOKUP(S$2,'Centres d''intérêt 5'!$E$1:$O$72,ROW()-1,)</f>
        <v>0</v>
      </c>
      <c r="T33" s="101">
        <f>HLOOKUP(T$2,'Centres d''intérêt 5'!$E$1:$O$72,ROW()-1,)</f>
        <v>0</v>
      </c>
      <c r="U33" s="101">
        <f>HLOOKUP(U$2,'Centres d''intérêt 5'!$E$1:$O$72,ROW()-1,)</f>
        <v>0</v>
      </c>
      <c r="V33" s="101">
        <f>HLOOKUP(V$2,'Centres d''intérêt 5'!$E$1:$O$72,ROW()-1,)</f>
        <v>0</v>
      </c>
      <c r="W33" s="100">
        <f>HLOOKUP(W$2,'Centres d''intérêt 4'!$E$1:$O$72,ROW()-1,)</f>
        <v>0</v>
      </c>
      <c r="X33" s="101">
        <f>HLOOKUP(X$2,'Centres d''intérêt 4'!$E$1:$O$72,ROW()-1,)</f>
        <v>0</v>
      </c>
      <c r="Y33" s="101">
        <f>HLOOKUP(Y$2,'Centres d''intérêt 4'!$E$1:$O$72,ROW()-1,)</f>
        <v>0</v>
      </c>
      <c r="Z33" s="101">
        <f>HLOOKUP(Z$2,'Centres d''intérêt 4'!$E$1:$O$72,ROW()-1,)</f>
        <v>0</v>
      </c>
      <c r="AA33" s="101">
        <f>HLOOKUP(AA$2,'Centres d''intérêt 4'!$E$1:$O$72,ROW()-1,)</f>
        <v>0</v>
      </c>
      <c r="AB33" s="101">
        <f>HLOOKUP(AB$2,'Centres d''intérêt 4'!$E$1:$O$72,ROW()-1,)</f>
        <v>0</v>
      </c>
      <c r="AC33" s="101">
        <f>HLOOKUP(AC$2,'Centres d''intérêt 4'!$E$1:$O$72,ROW()-1,)</f>
        <v>0</v>
      </c>
      <c r="AD33" s="101">
        <f>HLOOKUP(AD$2,'Centres d''intérêt 4'!$E$1:$O$72,ROW()-1,)</f>
        <v>0</v>
      </c>
      <c r="AE33" s="101">
        <f>HLOOKUP(AE$2,'Centres d''intérêt 4'!$E$1:$O$72,ROW()-1,)</f>
        <v>0</v>
      </c>
      <c r="AF33" s="101">
        <f>HLOOKUP(AF$2,'Centres d''intérêt 4'!$E$1:$O$72,ROW()-1,)</f>
        <v>0</v>
      </c>
      <c r="AG33" s="100">
        <f>HLOOKUP(AG$2,'Centres d''intérêt 3'!$E$1:$P$72,ROW()-1,)</f>
        <v>0</v>
      </c>
      <c r="AH33" s="101">
        <f>HLOOKUP(AH$2,'Centres d''intérêt 3'!$E$1:$P$72,ROW()-1,)</f>
        <v>0</v>
      </c>
      <c r="AI33" s="101">
        <f>HLOOKUP(AI$2,'Centres d''intérêt 3'!$E$1:$P$72,ROW()-1,)</f>
        <v>0</v>
      </c>
      <c r="AJ33" s="101">
        <f>HLOOKUP(AJ$2,'Centres d''intérêt 3'!$E$1:$P$72,ROW()-1,)</f>
        <v>0</v>
      </c>
      <c r="AK33" s="101">
        <f>HLOOKUP(AK$2,'Centres d''intérêt 3'!$E$1:$P$72,ROW()-1,)</f>
        <v>0</v>
      </c>
      <c r="AL33" s="101">
        <f>HLOOKUP(AL$2,'Centres d''intérêt 3'!$E$1:$P$72,ROW()-1,)</f>
        <v>0</v>
      </c>
      <c r="AM33" s="101">
        <f>HLOOKUP(AM$2,'Centres d''intérêt 3'!$E$1:$P$72,ROW()-1,)</f>
        <v>0</v>
      </c>
      <c r="AN33" s="101">
        <f>HLOOKUP(AN$2,'Centres d''intérêt 3'!$E$1:$P$72,ROW()-1,)</f>
        <v>0</v>
      </c>
      <c r="AO33" s="101">
        <f>HLOOKUP(AO$2,'Centres d''intérêt 3'!$E$1:$P$72,ROW()-1,)</f>
        <v>0</v>
      </c>
      <c r="AP33" s="102">
        <f>HLOOKUP(AP$2,'Centres d''intérêt 3'!$E$1:$P$72,ROW()-1,)</f>
        <v>0</v>
      </c>
    </row>
    <row r="34" spans="1:42">
      <c r="A34" s="422"/>
      <c r="B34" s="424"/>
      <c r="C34" s="429"/>
      <c r="D34" s="65" t="s">
        <v>125</v>
      </c>
      <c r="E34" s="68">
        <f t="shared" si="3"/>
        <v>0</v>
      </c>
      <c r="F34" s="368"/>
      <c r="G34" s="69">
        <f t="shared" si="0"/>
        <v>0</v>
      </c>
      <c r="H34" s="368"/>
      <c r="I34" s="69">
        <f t="shared" si="2"/>
        <v>0</v>
      </c>
      <c r="J34" s="368"/>
      <c r="K34" s="67">
        <f t="shared" si="4"/>
        <v>0</v>
      </c>
      <c r="L34" s="438"/>
      <c r="M34" s="103">
        <f>HLOOKUP(M$2,'Centres d''intérêt 5'!$E$1:$O$72,ROW()-1,)</f>
        <v>0</v>
      </c>
      <c r="N34" s="104">
        <f>HLOOKUP(N$2,'Centres d''intérêt 5'!$E$1:$O$72,ROW()-1,)</f>
        <v>0</v>
      </c>
      <c r="O34" s="104">
        <f>HLOOKUP(O$2,'Centres d''intérêt 5'!$E$1:$O$72,ROW()-1,)</f>
        <v>0</v>
      </c>
      <c r="P34" s="104">
        <f>HLOOKUP(P$2,'Centres d''intérêt 5'!$E$1:$O$72,ROW()-1,)</f>
        <v>0</v>
      </c>
      <c r="Q34" s="104">
        <f>HLOOKUP(Q$2,'Centres d''intérêt 5'!$E$1:$O$72,ROW()-1,)</f>
        <v>0</v>
      </c>
      <c r="R34" s="104">
        <f>HLOOKUP(R$2,'Centres d''intérêt 5'!$E$1:$O$72,ROW()-1,)</f>
        <v>0</v>
      </c>
      <c r="S34" s="104">
        <f>HLOOKUP(S$2,'Centres d''intérêt 5'!$E$1:$O$72,ROW()-1,)</f>
        <v>0</v>
      </c>
      <c r="T34" s="104">
        <f>HLOOKUP(T$2,'Centres d''intérêt 5'!$E$1:$O$72,ROW()-1,)</f>
        <v>0</v>
      </c>
      <c r="U34" s="104">
        <f>HLOOKUP(U$2,'Centres d''intérêt 5'!$E$1:$O$72,ROW()-1,)</f>
        <v>0</v>
      </c>
      <c r="V34" s="104">
        <f>HLOOKUP(V$2,'Centres d''intérêt 5'!$E$1:$O$72,ROW()-1,)</f>
        <v>0</v>
      </c>
      <c r="W34" s="103">
        <f>HLOOKUP(W$2,'Centres d''intérêt 4'!$E$1:$O$72,ROW()-1,)</f>
        <v>0</v>
      </c>
      <c r="X34" s="104">
        <f>HLOOKUP(X$2,'Centres d''intérêt 4'!$E$1:$O$72,ROW()-1,)</f>
        <v>0</v>
      </c>
      <c r="Y34" s="104">
        <f>HLOOKUP(Y$2,'Centres d''intérêt 4'!$E$1:$O$72,ROW()-1,)</f>
        <v>0</v>
      </c>
      <c r="Z34" s="104">
        <f>HLOOKUP(Z$2,'Centres d''intérêt 4'!$E$1:$O$72,ROW()-1,)</f>
        <v>0</v>
      </c>
      <c r="AA34" s="104">
        <f>HLOOKUP(AA$2,'Centres d''intérêt 4'!$E$1:$O$72,ROW()-1,)</f>
        <v>0</v>
      </c>
      <c r="AB34" s="104">
        <f>HLOOKUP(AB$2,'Centres d''intérêt 4'!$E$1:$O$72,ROW()-1,)</f>
        <v>0</v>
      </c>
      <c r="AC34" s="104">
        <f>HLOOKUP(AC$2,'Centres d''intérêt 4'!$E$1:$O$72,ROW()-1,)</f>
        <v>0</v>
      </c>
      <c r="AD34" s="104">
        <f>HLOOKUP(AD$2,'Centres d''intérêt 4'!$E$1:$O$72,ROW()-1,)</f>
        <v>0</v>
      </c>
      <c r="AE34" s="104">
        <f>HLOOKUP(AE$2,'Centres d''intérêt 4'!$E$1:$O$72,ROW()-1,)</f>
        <v>0</v>
      </c>
      <c r="AF34" s="104">
        <f>HLOOKUP(AF$2,'Centres d''intérêt 4'!$E$1:$O$72,ROW()-1,)</f>
        <v>0</v>
      </c>
      <c r="AG34" s="103">
        <f>HLOOKUP(AG$2,'Centres d''intérêt 3'!$E$1:$P$72,ROW()-1,)</f>
        <v>0</v>
      </c>
      <c r="AH34" s="104">
        <f>HLOOKUP(AH$2,'Centres d''intérêt 3'!$E$1:$P$72,ROW()-1,)</f>
        <v>0</v>
      </c>
      <c r="AI34" s="104">
        <f>HLOOKUP(AI$2,'Centres d''intérêt 3'!$E$1:$P$72,ROW()-1,)</f>
        <v>0</v>
      </c>
      <c r="AJ34" s="104">
        <f>HLOOKUP(AJ$2,'Centres d''intérêt 3'!$E$1:$P$72,ROW()-1,)</f>
        <v>0</v>
      </c>
      <c r="AK34" s="104">
        <f>HLOOKUP(AK$2,'Centres d''intérêt 3'!$E$1:$P$72,ROW()-1,)</f>
        <v>0</v>
      </c>
      <c r="AL34" s="104">
        <f>HLOOKUP(AL$2,'Centres d''intérêt 3'!$E$1:$P$72,ROW()-1,)</f>
        <v>0</v>
      </c>
      <c r="AM34" s="104">
        <f>HLOOKUP(AM$2,'Centres d''intérêt 3'!$E$1:$P$72,ROW()-1,)</f>
        <v>0</v>
      </c>
      <c r="AN34" s="104">
        <f>HLOOKUP(AN$2,'Centres d''intérêt 3'!$E$1:$P$72,ROW()-1,)</f>
        <v>0</v>
      </c>
      <c r="AO34" s="104">
        <f>HLOOKUP(AO$2,'Centres d''intérêt 3'!$E$1:$P$72,ROW()-1,)</f>
        <v>0</v>
      </c>
      <c r="AP34" s="105">
        <f>HLOOKUP(AP$2,'Centres d''intérêt 3'!$E$1:$P$72,ROW()-1,)</f>
        <v>0</v>
      </c>
    </row>
    <row r="35" spans="1:42" ht="32.1" customHeight="1">
      <c r="A35" s="422"/>
      <c r="B35" s="424"/>
      <c r="C35" s="171" t="s">
        <v>32</v>
      </c>
      <c r="D35" s="130" t="s">
        <v>82</v>
      </c>
      <c r="E35" s="68">
        <f t="shared" si="3"/>
        <v>1</v>
      </c>
      <c r="F35" s="134">
        <f>IF(E35&lt;&gt;0,1,0)</f>
        <v>1</v>
      </c>
      <c r="G35" s="69">
        <f t="shared" si="0"/>
        <v>1</v>
      </c>
      <c r="H35" s="134">
        <f>IF(G35&lt;&gt;0,1,0)</f>
        <v>1</v>
      </c>
      <c r="I35" s="69">
        <f t="shared" si="2"/>
        <v>0</v>
      </c>
      <c r="J35" s="134">
        <f>IF(I35&lt;&gt;0,1,0)</f>
        <v>0</v>
      </c>
      <c r="K35" s="67">
        <f t="shared" si="4"/>
        <v>2</v>
      </c>
      <c r="L35" s="292">
        <f>IF(K35&lt;&gt;0,1,0)</f>
        <v>1</v>
      </c>
      <c r="M35" s="103">
        <f>HLOOKUP(M$2,'Centres d''intérêt 5'!$E$1:$O$72,ROW()-1,)</f>
        <v>0</v>
      </c>
      <c r="N35" s="104">
        <f>HLOOKUP(N$2,'Centres d''intérêt 5'!$E$1:$O$72,ROW()-1,)</f>
        <v>8</v>
      </c>
      <c r="O35" s="104">
        <f>HLOOKUP(O$2,'Centres d''intérêt 5'!$E$1:$O$72,ROW()-1,)</f>
        <v>0</v>
      </c>
      <c r="P35" s="104">
        <f>HLOOKUP(P$2,'Centres d''intérêt 5'!$E$1:$O$72,ROW()-1,)</f>
        <v>0</v>
      </c>
      <c r="Q35" s="104">
        <f>HLOOKUP(Q$2,'Centres d''intérêt 5'!$E$1:$O$72,ROW()-1,)</f>
        <v>0</v>
      </c>
      <c r="R35" s="104">
        <f>HLOOKUP(R$2,'Centres d''intérêt 5'!$E$1:$O$72,ROW()-1,)</f>
        <v>0</v>
      </c>
      <c r="S35" s="104">
        <f>HLOOKUP(S$2,'Centres d''intérêt 5'!$E$1:$O$72,ROW()-1,)</f>
        <v>0</v>
      </c>
      <c r="T35" s="104">
        <f>HLOOKUP(T$2,'Centres d''intérêt 5'!$E$1:$O$72,ROW()-1,)</f>
        <v>0</v>
      </c>
      <c r="U35" s="104">
        <f>HLOOKUP(U$2,'Centres d''intérêt 5'!$E$1:$O$72,ROW()-1,)</f>
        <v>0</v>
      </c>
      <c r="V35" s="104">
        <f>HLOOKUP(V$2,'Centres d''intérêt 5'!$E$1:$O$72,ROW()-1,)</f>
        <v>0</v>
      </c>
      <c r="W35" s="103">
        <f>HLOOKUP(W$2,'Centres d''intérêt 4'!$E$1:$O$72,ROW()-1,)</f>
        <v>0</v>
      </c>
      <c r="X35" s="104">
        <f>HLOOKUP(X$2,'Centres d''intérêt 4'!$E$1:$O$72,ROW()-1,)</f>
        <v>8</v>
      </c>
      <c r="Y35" s="104">
        <f>HLOOKUP(Y$2,'Centres d''intérêt 4'!$E$1:$O$72,ROW()-1,)</f>
        <v>0</v>
      </c>
      <c r="Z35" s="104">
        <f>HLOOKUP(Z$2,'Centres d''intérêt 4'!$E$1:$O$72,ROW()-1,)</f>
        <v>0</v>
      </c>
      <c r="AA35" s="104">
        <f>HLOOKUP(AA$2,'Centres d''intérêt 4'!$E$1:$O$72,ROW()-1,)</f>
        <v>0</v>
      </c>
      <c r="AB35" s="104">
        <f>HLOOKUP(AB$2,'Centres d''intérêt 4'!$E$1:$O$72,ROW()-1,)</f>
        <v>0</v>
      </c>
      <c r="AC35" s="104">
        <f>HLOOKUP(AC$2,'Centres d''intérêt 4'!$E$1:$O$72,ROW()-1,)</f>
        <v>0</v>
      </c>
      <c r="AD35" s="104">
        <f>HLOOKUP(AD$2,'Centres d''intérêt 4'!$E$1:$O$72,ROW()-1,)</f>
        <v>0</v>
      </c>
      <c r="AE35" s="104">
        <f>HLOOKUP(AE$2,'Centres d''intérêt 4'!$E$1:$O$72,ROW()-1,)</f>
        <v>0</v>
      </c>
      <c r="AF35" s="104">
        <f>HLOOKUP(AF$2,'Centres d''intérêt 4'!$E$1:$O$72,ROW()-1,)</f>
        <v>0</v>
      </c>
      <c r="AG35" s="103">
        <f>HLOOKUP(AG$2,'Centres d''intérêt 3'!$E$1:$P$72,ROW()-1,)</f>
        <v>0</v>
      </c>
      <c r="AH35" s="104">
        <f>HLOOKUP(AH$2,'Centres d''intérêt 3'!$E$1:$P$72,ROW()-1,)</f>
        <v>0</v>
      </c>
      <c r="AI35" s="104">
        <f>HLOOKUP(AI$2,'Centres d''intérêt 3'!$E$1:$P$72,ROW()-1,)</f>
        <v>0</v>
      </c>
      <c r="AJ35" s="104">
        <f>HLOOKUP(AJ$2,'Centres d''intérêt 3'!$E$1:$P$72,ROW()-1,)</f>
        <v>0</v>
      </c>
      <c r="AK35" s="104">
        <f>HLOOKUP(AK$2,'Centres d''intérêt 3'!$E$1:$P$72,ROW()-1,)</f>
        <v>0</v>
      </c>
      <c r="AL35" s="104">
        <f>HLOOKUP(AL$2,'Centres d''intérêt 3'!$E$1:$P$72,ROW()-1,)</f>
        <v>0</v>
      </c>
      <c r="AM35" s="104">
        <f>HLOOKUP(AM$2,'Centres d''intérêt 3'!$E$1:$P$72,ROW()-1,)</f>
        <v>0</v>
      </c>
      <c r="AN35" s="104">
        <f>HLOOKUP(AN$2,'Centres d''intérêt 3'!$E$1:$P$72,ROW()-1,)</f>
        <v>0</v>
      </c>
      <c r="AO35" s="104">
        <f>HLOOKUP(AO$2,'Centres d''intérêt 3'!$E$1:$P$72,ROW()-1,)</f>
        <v>0</v>
      </c>
      <c r="AP35" s="105">
        <f>HLOOKUP(AP$2,'Centres d''intérêt 3'!$E$1:$P$72,ROW()-1,)</f>
        <v>0</v>
      </c>
    </row>
    <row r="36" spans="1:42" ht="31.5">
      <c r="A36" s="422"/>
      <c r="B36" s="424"/>
      <c r="C36" s="427" t="s">
        <v>83</v>
      </c>
      <c r="D36" s="130" t="s">
        <v>87</v>
      </c>
      <c r="E36" s="46">
        <f t="shared" si="3"/>
        <v>1</v>
      </c>
      <c r="F36" s="376">
        <f>IF(SUM(E36:E39)&lt;&gt;0,COUNTIF((E36:E39),"&lt;&gt;"&amp;"0")/4,0)</f>
        <v>1</v>
      </c>
      <c r="G36" s="47">
        <f t="shared" si="0"/>
        <v>1</v>
      </c>
      <c r="H36" s="376">
        <f>IF(SUM(G36:G39)&lt;&gt;0,COUNTIF((G36:G39),"&lt;&gt;"&amp;"0")/4,0)</f>
        <v>1</v>
      </c>
      <c r="I36" s="47">
        <f t="shared" si="2"/>
        <v>2</v>
      </c>
      <c r="J36" s="376">
        <f>IF(SUM(I36:I39)&lt;&gt;0,COUNTIF((I36:I39),"&lt;&gt;"&amp;"0")/4,0)</f>
        <v>1</v>
      </c>
      <c r="K36" s="59">
        <f t="shared" si="4"/>
        <v>4</v>
      </c>
      <c r="L36" s="436">
        <f>IF(SUM(K36:K39)&lt;&gt;0,COUNTIF((K36:K39),"&lt;&gt;"&amp;"0")/4,0)</f>
        <v>1</v>
      </c>
      <c r="M36" s="103">
        <f>HLOOKUP(M$2,'Centres d''intérêt 5'!$E$1:$O$72,ROW()-1,)</f>
        <v>0</v>
      </c>
      <c r="N36" s="104">
        <f>HLOOKUP(N$2,'Centres d''intérêt 5'!$E$1:$O$72,ROW()-1,)</f>
        <v>0</v>
      </c>
      <c r="O36" s="104">
        <f>HLOOKUP(O$2,'Centres d''intérêt 5'!$E$1:$O$72,ROW()-1,)</f>
        <v>0</v>
      </c>
      <c r="P36" s="104">
        <f>HLOOKUP(P$2,'Centres d''intérêt 5'!$E$1:$O$72,ROW()-1,)</f>
        <v>0</v>
      </c>
      <c r="Q36" s="104">
        <f>HLOOKUP(Q$2,'Centres d''intérêt 5'!$E$1:$O$72,ROW()-1,)</f>
        <v>12</v>
      </c>
      <c r="R36" s="104">
        <f>HLOOKUP(R$2,'Centres d''intérêt 5'!$E$1:$O$72,ROW()-1,)</f>
        <v>0</v>
      </c>
      <c r="S36" s="104">
        <f>HLOOKUP(S$2,'Centres d''intérêt 5'!$E$1:$O$72,ROW()-1,)</f>
        <v>0</v>
      </c>
      <c r="T36" s="104">
        <f>HLOOKUP(T$2,'Centres d''intérêt 5'!$E$1:$O$72,ROW()-1,)</f>
        <v>0</v>
      </c>
      <c r="U36" s="104">
        <f>HLOOKUP(U$2,'Centres d''intérêt 5'!$E$1:$O$72,ROW()-1,)</f>
        <v>0</v>
      </c>
      <c r="V36" s="104">
        <f>HLOOKUP(V$2,'Centres d''intérêt 5'!$E$1:$O$72,ROW()-1,)</f>
        <v>0</v>
      </c>
      <c r="W36" s="103">
        <f>HLOOKUP(W$2,'Centres d''intérêt 4'!$E$1:$O$72,ROW()-1,)</f>
        <v>0</v>
      </c>
      <c r="X36" s="104">
        <f>HLOOKUP(X$2,'Centres d''intérêt 4'!$E$1:$O$72,ROW()-1,)</f>
        <v>0</v>
      </c>
      <c r="Y36" s="104">
        <f>HLOOKUP(Y$2,'Centres d''intérêt 4'!$E$1:$O$72,ROW()-1,)</f>
        <v>12</v>
      </c>
      <c r="Z36" s="104">
        <f>HLOOKUP(Z$2,'Centres d''intérêt 4'!$E$1:$O$72,ROW()-1,)</f>
        <v>0</v>
      </c>
      <c r="AA36" s="104">
        <f>HLOOKUP(AA$2,'Centres d''intérêt 4'!$E$1:$O$72,ROW()-1,)</f>
        <v>0</v>
      </c>
      <c r="AB36" s="104">
        <f>HLOOKUP(AB$2,'Centres d''intérêt 4'!$E$1:$O$72,ROW()-1,)</f>
        <v>0</v>
      </c>
      <c r="AC36" s="104">
        <f>HLOOKUP(AC$2,'Centres d''intérêt 4'!$E$1:$O$72,ROW()-1,)</f>
        <v>0</v>
      </c>
      <c r="AD36" s="104">
        <f>HLOOKUP(AD$2,'Centres d''intérêt 4'!$E$1:$O$72,ROW()-1,)</f>
        <v>0</v>
      </c>
      <c r="AE36" s="104">
        <f>HLOOKUP(AE$2,'Centres d''intérêt 4'!$E$1:$O$72,ROW()-1,)</f>
        <v>0</v>
      </c>
      <c r="AF36" s="104">
        <f>HLOOKUP(AF$2,'Centres d''intérêt 4'!$E$1:$O$72,ROW()-1,)</f>
        <v>0</v>
      </c>
      <c r="AG36" s="103">
        <f>HLOOKUP(AG$2,'Centres d''intérêt 3'!$E$1:$P$72,ROW()-1,)</f>
        <v>0</v>
      </c>
      <c r="AH36" s="104">
        <f>HLOOKUP(AH$2,'Centres d''intérêt 3'!$E$1:$P$72,ROW()-1,)</f>
        <v>12</v>
      </c>
      <c r="AI36" s="104">
        <f>HLOOKUP(AI$2,'Centres d''intérêt 3'!$E$1:$P$72,ROW()-1,)</f>
        <v>0</v>
      </c>
      <c r="AJ36" s="104">
        <f>HLOOKUP(AJ$2,'Centres d''intérêt 3'!$E$1:$P$72,ROW()-1,)</f>
        <v>12</v>
      </c>
      <c r="AK36" s="104">
        <f>HLOOKUP(AK$2,'Centres d''intérêt 3'!$E$1:$P$72,ROW()-1,)</f>
        <v>0</v>
      </c>
      <c r="AL36" s="104">
        <f>HLOOKUP(AL$2,'Centres d''intérêt 3'!$E$1:$P$72,ROW()-1,)</f>
        <v>0</v>
      </c>
      <c r="AM36" s="104">
        <f>HLOOKUP(AM$2,'Centres d''intérêt 3'!$E$1:$P$72,ROW()-1,)</f>
        <v>0</v>
      </c>
      <c r="AN36" s="104">
        <f>HLOOKUP(AN$2,'Centres d''intérêt 3'!$E$1:$P$72,ROW()-1,)</f>
        <v>0</v>
      </c>
      <c r="AO36" s="104">
        <f>HLOOKUP(AO$2,'Centres d''intérêt 3'!$E$1:$P$72,ROW()-1,)</f>
        <v>0</v>
      </c>
      <c r="AP36" s="105">
        <f>HLOOKUP(AP$2,'Centres d''intérêt 3'!$E$1:$P$72,ROW()-1,)</f>
        <v>0</v>
      </c>
    </row>
    <row r="37" spans="1:42">
      <c r="A37" s="422"/>
      <c r="B37" s="424"/>
      <c r="C37" s="427"/>
      <c r="D37" s="130" t="s">
        <v>84</v>
      </c>
      <c r="E37" s="48">
        <f t="shared" si="3"/>
        <v>1</v>
      </c>
      <c r="F37" s="377"/>
      <c r="G37" s="20">
        <f t="shared" si="0"/>
        <v>1</v>
      </c>
      <c r="H37" s="377"/>
      <c r="I37" s="20">
        <f t="shared" si="2"/>
        <v>2</v>
      </c>
      <c r="J37" s="377"/>
      <c r="K37" s="60">
        <f t="shared" si="4"/>
        <v>4</v>
      </c>
      <c r="L37" s="437"/>
      <c r="M37" s="103">
        <f>HLOOKUP(M$2,'Centres d''intérêt 5'!$E$1:$O$72,ROW()-1,)</f>
        <v>0</v>
      </c>
      <c r="N37" s="104">
        <f>HLOOKUP(N$2,'Centres d''intérêt 5'!$E$1:$O$72,ROW()-1,)</f>
        <v>0</v>
      </c>
      <c r="O37" s="104">
        <f>HLOOKUP(O$2,'Centres d''intérêt 5'!$E$1:$O$72,ROW()-1,)</f>
        <v>0</v>
      </c>
      <c r="P37" s="104">
        <f>HLOOKUP(P$2,'Centres d''intérêt 5'!$E$1:$O$72,ROW()-1,)</f>
        <v>0</v>
      </c>
      <c r="Q37" s="104">
        <f>HLOOKUP(Q$2,'Centres d''intérêt 5'!$E$1:$O$72,ROW()-1,)</f>
        <v>12</v>
      </c>
      <c r="R37" s="104">
        <f>HLOOKUP(R$2,'Centres d''intérêt 5'!$E$1:$O$72,ROW()-1,)</f>
        <v>0</v>
      </c>
      <c r="S37" s="104">
        <f>HLOOKUP(S$2,'Centres d''intérêt 5'!$E$1:$O$72,ROW()-1,)</f>
        <v>0</v>
      </c>
      <c r="T37" s="104">
        <f>HLOOKUP(T$2,'Centres d''intérêt 5'!$E$1:$O$72,ROW()-1,)</f>
        <v>0</v>
      </c>
      <c r="U37" s="104">
        <f>HLOOKUP(U$2,'Centres d''intérêt 5'!$E$1:$O$72,ROW()-1,)</f>
        <v>0</v>
      </c>
      <c r="V37" s="104">
        <f>HLOOKUP(V$2,'Centres d''intérêt 5'!$E$1:$O$72,ROW()-1,)</f>
        <v>0</v>
      </c>
      <c r="W37" s="103">
        <f>HLOOKUP(W$2,'Centres d''intérêt 4'!$E$1:$O$72,ROW()-1,)</f>
        <v>0</v>
      </c>
      <c r="X37" s="104">
        <f>HLOOKUP(X$2,'Centres d''intérêt 4'!$E$1:$O$72,ROW()-1,)</f>
        <v>0</v>
      </c>
      <c r="Y37" s="104">
        <f>HLOOKUP(Y$2,'Centres d''intérêt 4'!$E$1:$O$72,ROW()-1,)</f>
        <v>12</v>
      </c>
      <c r="Z37" s="104">
        <f>HLOOKUP(Z$2,'Centres d''intérêt 4'!$E$1:$O$72,ROW()-1,)</f>
        <v>0</v>
      </c>
      <c r="AA37" s="104">
        <f>HLOOKUP(AA$2,'Centres d''intérêt 4'!$E$1:$O$72,ROW()-1,)</f>
        <v>0</v>
      </c>
      <c r="AB37" s="104">
        <f>HLOOKUP(AB$2,'Centres d''intérêt 4'!$E$1:$O$72,ROW()-1,)</f>
        <v>0</v>
      </c>
      <c r="AC37" s="104">
        <f>HLOOKUP(AC$2,'Centres d''intérêt 4'!$E$1:$O$72,ROW()-1,)</f>
        <v>0</v>
      </c>
      <c r="AD37" s="104">
        <f>HLOOKUP(AD$2,'Centres d''intérêt 4'!$E$1:$O$72,ROW()-1,)</f>
        <v>0</v>
      </c>
      <c r="AE37" s="104">
        <f>HLOOKUP(AE$2,'Centres d''intérêt 4'!$E$1:$O$72,ROW()-1,)</f>
        <v>0</v>
      </c>
      <c r="AF37" s="104">
        <f>HLOOKUP(AF$2,'Centres d''intérêt 4'!$E$1:$O$72,ROW()-1,)</f>
        <v>0</v>
      </c>
      <c r="AG37" s="103">
        <f>HLOOKUP(AG$2,'Centres d''intérêt 3'!$E$1:$P$72,ROW()-1,)</f>
        <v>0</v>
      </c>
      <c r="AH37" s="104">
        <f>HLOOKUP(AH$2,'Centres d''intérêt 3'!$E$1:$P$72,ROW()-1,)</f>
        <v>12</v>
      </c>
      <c r="AI37" s="104">
        <f>HLOOKUP(AI$2,'Centres d''intérêt 3'!$E$1:$P$72,ROW()-1,)</f>
        <v>0</v>
      </c>
      <c r="AJ37" s="104">
        <f>HLOOKUP(AJ$2,'Centres d''intérêt 3'!$E$1:$P$72,ROW()-1,)</f>
        <v>12</v>
      </c>
      <c r="AK37" s="104">
        <f>HLOOKUP(AK$2,'Centres d''intérêt 3'!$E$1:$P$72,ROW()-1,)</f>
        <v>0</v>
      </c>
      <c r="AL37" s="104">
        <f>HLOOKUP(AL$2,'Centres d''intérêt 3'!$E$1:$P$72,ROW()-1,)</f>
        <v>0</v>
      </c>
      <c r="AM37" s="104">
        <f>HLOOKUP(AM$2,'Centres d''intérêt 3'!$E$1:$P$72,ROW()-1,)</f>
        <v>0</v>
      </c>
      <c r="AN37" s="104">
        <f>HLOOKUP(AN$2,'Centres d''intérêt 3'!$E$1:$P$72,ROW()-1,)</f>
        <v>0</v>
      </c>
      <c r="AO37" s="104">
        <f>HLOOKUP(AO$2,'Centres d''intérêt 3'!$E$1:$P$72,ROW()-1,)</f>
        <v>0</v>
      </c>
      <c r="AP37" s="105">
        <f>HLOOKUP(AP$2,'Centres d''intérêt 3'!$E$1:$P$72,ROW()-1,)</f>
        <v>0</v>
      </c>
    </row>
    <row r="38" spans="1:42">
      <c r="A38" s="422"/>
      <c r="B38" s="424"/>
      <c r="C38" s="427"/>
      <c r="D38" s="130" t="s">
        <v>85</v>
      </c>
      <c r="E38" s="48">
        <f t="shared" si="3"/>
        <v>1</v>
      </c>
      <c r="F38" s="377"/>
      <c r="G38" s="20">
        <f t="shared" ref="G38:G65" si="6">COUNTIF(W38:AF38,"&lt;&gt;"&amp;"0")</f>
        <v>1</v>
      </c>
      <c r="H38" s="377"/>
      <c r="I38" s="20">
        <f t="shared" si="2"/>
        <v>1</v>
      </c>
      <c r="J38" s="377"/>
      <c r="K38" s="60">
        <f t="shared" si="4"/>
        <v>3</v>
      </c>
      <c r="L38" s="437"/>
      <c r="M38" s="103">
        <f>HLOOKUP(M$2,'Centres d''intérêt 5'!$E$1:$O$72,ROW()-1,)</f>
        <v>0</v>
      </c>
      <c r="N38" s="104">
        <f>HLOOKUP(N$2,'Centres d''intérêt 5'!$E$1:$O$72,ROW()-1,)</f>
        <v>0</v>
      </c>
      <c r="O38" s="104">
        <f>HLOOKUP(O$2,'Centres d''intérêt 5'!$E$1:$O$72,ROW()-1,)</f>
        <v>0</v>
      </c>
      <c r="P38" s="104">
        <f>HLOOKUP(P$2,'Centres d''intérêt 5'!$E$1:$O$72,ROW()-1,)</f>
        <v>0</v>
      </c>
      <c r="Q38" s="104">
        <f>HLOOKUP(Q$2,'Centres d''intérêt 5'!$E$1:$O$72,ROW()-1,)</f>
        <v>12</v>
      </c>
      <c r="R38" s="104">
        <f>HLOOKUP(R$2,'Centres d''intérêt 5'!$E$1:$O$72,ROW()-1,)</f>
        <v>0</v>
      </c>
      <c r="S38" s="104">
        <f>HLOOKUP(S$2,'Centres d''intérêt 5'!$E$1:$O$72,ROW()-1,)</f>
        <v>0</v>
      </c>
      <c r="T38" s="104">
        <f>HLOOKUP(T$2,'Centres d''intérêt 5'!$E$1:$O$72,ROW()-1,)</f>
        <v>0</v>
      </c>
      <c r="U38" s="104">
        <f>HLOOKUP(U$2,'Centres d''intérêt 5'!$E$1:$O$72,ROW()-1,)</f>
        <v>0</v>
      </c>
      <c r="V38" s="104">
        <f>HLOOKUP(V$2,'Centres d''intérêt 5'!$E$1:$O$72,ROW()-1,)</f>
        <v>0</v>
      </c>
      <c r="W38" s="103">
        <f>HLOOKUP(W$2,'Centres d''intérêt 4'!$E$1:$O$72,ROW()-1,)</f>
        <v>0</v>
      </c>
      <c r="X38" s="104">
        <f>HLOOKUP(X$2,'Centres d''intérêt 4'!$E$1:$O$72,ROW()-1,)</f>
        <v>0</v>
      </c>
      <c r="Y38" s="104">
        <f>HLOOKUP(Y$2,'Centres d''intérêt 4'!$E$1:$O$72,ROW()-1,)</f>
        <v>12</v>
      </c>
      <c r="Z38" s="104">
        <f>HLOOKUP(Z$2,'Centres d''intérêt 4'!$E$1:$O$72,ROW()-1,)</f>
        <v>0</v>
      </c>
      <c r="AA38" s="104">
        <f>HLOOKUP(AA$2,'Centres d''intérêt 4'!$E$1:$O$72,ROW()-1,)</f>
        <v>0</v>
      </c>
      <c r="AB38" s="104">
        <f>HLOOKUP(AB$2,'Centres d''intérêt 4'!$E$1:$O$72,ROW()-1,)</f>
        <v>0</v>
      </c>
      <c r="AC38" s="104">
        <f>HLOOKUP(AC$2,'Centres d''intérêt 4'!$E$1:$O$72,ROW()-1,)</f>
        <v>0</v>
      </c>
      <c r="AD38" s="104">
        <f>HLOOKUP(AD$2,'Centres d''intérêt 4'!$E$1:$O$72,ROW()-1,)</f>
        <v>0</v>
      </c>
      <c r="AE38" s="104">
        <f>HLOOKUP(AE$2,'Centres d''intérêt 4'!$E$1:$O$72,ROW()-1,)</f>
        <v>0</v>
      </c>
      <c r="AF38" s="104">
        <f>HLOOKUP(AF$2,'Centres d''intérêt 4'!$E$1:$O$72,ROW()-1,)</f>
        <v>0</v>
      </c>
      <c r="AG38" s="103">
        <f>HLOOKUP(AG$2,'Centres d''intérêt 3'!$E$1:$P$72,ROW()-1,)</f>
        <v>0</v>
      </c>
      <c r="AH38" s="104">
        <f>HLOOKUP(AH$2,'Centres d''intérêt 3'!$E$1:$P$72,ROW()-1,)</f>
        <v>0</v>
      </c>
      <c r="AI38" s="104">
        <f>HLOOKUP(AI$2,'Centres d''intérêt 3'!$E$1:$P$72,ROW()-1,)</f>
        <v>0</v>
      </c>
      <c r="AJ38" s="104">
        <f>HLOOKUP(AJ$2,'Centres d''intérêt 3'!$E$1:$P$72,ROW()-1,)</f>
        <v>12</v>
      </c>
      <c r="AK38" s="104">
        <f>HLOOKUP(AK$2,'Centres d''intérêt 3'!$E$1:$P$72,ROW()-1,)</f>
        <v>0</v>
      </c>
      <c r="AL38" s="104">
        <f>HLOOKUP(AL$2,'Centres d''intérêt 3'!$E$1:$P$72,ROW()-1,)</f>
        <v>0</v>
      </c>
      <c r="AM38" s="104">
        <f>HLOOKUP(AM$2,'Centres d''intérêt 3'!$E$1:$P$72,ROW()-1,)</f>
        <v>0</v>
      </c>
      <c r="AN38" s="104">
        <f>HLOOKUP(AN$2,'Centres d''intérêt 3'!$E$1:$P$72,ROW()-1,)</f>
        <v>0</v>
      </c>
      <c r="AO38" s="104">
        <f>HLOOKUP(AO$2,'Centres d''intérêt 3'!$E$1:$P$72,ROW()-1,)</f>
        <v>0</v>
      </c>
      <c r="AP38" s="105">
        <f>HLOOKUP(AP$2,'Centres d''intérêt 3'!$E$1:$P$72,ROW()-1,)</f>
        <v>0</v>
      </c>
    </row>
    <row r="39" spans="1:42">
      <c r="A39" s="422"/>
      <c r="B39" s="424"/>
      <c r="C39" s="427"/>
      <c r="D39" s="130" t="s">
        <v>86</v>
      </c>
      <c r="E39" s="48">
        <f t="shared" si="3"/>
        <v>1</v>
      </c>
      <c r="F39" s="368"/>
      <c r="G39" s="20">
        <f t="shared" si="6"/>
        <v>1</v>
      </c>
      <c r="H39" s="368"/>
      <c r="I39" s="20">
        <f t="shared" si="2"/>
        <v>2</v>
      </c>
      <c r="J39" s="368"/>
      <c r="K39" s="61">
        <f t="shared" si="4"/>
        <v>4</v>
      </c>
      <c r="L39" s="438"/>
      <c r="M39" s="103">
        <f>HLOOKUP(M$2,'Centres d''intérêt 5'!$E$1:$O$72,ROW()-1,)</f>
        <v>0</v>
      </c>
      <c r="N39" s="104">
        <f>HLOOKUP(N$2,'Centres d''intérêt 5'!$E$1:$O$72,ROW()-1,)</f>
        <v>0</v>
      </c>
      <c r="O39" s="104">
        <f>HLOOKUP(O$2,'Centres d''intérêt 5'!$E$1:$O$72,ROW()-1,)</f>
        <v>0</v>
      </c>
      <c r="P39" s="104">
        <f>HLOOKUP(P$2,'Centres d''intérêt 5'!$E$1:$O$72,ROW()-1,)</f>
        <v>0</v>
      </c>
      <c r="Q39" s="104">
        <f>HLOOKUP(Q$2,'Centres d''intérêt 5'!$E$1:$O$72,ROW()-1,)</f>
        <v>12</v>
      </c>
      <c r="R39" s="104">
        <f>HLOOKUP(R$2,'Centres d''intérêt 5'!$E$1:$O$72,ROW()-1,)</f>
        <v>0</v>
      </c>
      <c r="S39" s="104">
        <f>HLOOKUP(S$2,'Centres d''intérêt 5'!$E$1:$O$72,ROW()-1,)</f>
        <v>0</v>
      </c>
      <c r="T39" s="104">
        <f>HLOOKUP(T$2,'Centres d''intérêt 5'!$E$1:$O$72,ROW()-1,)</f>
        <v>0</v>
      </c>
      <c r="U39" s="104">
        <f>HLOOKUP(U$2,'Centres d''intérêt 5'!$E$1:$O$72,ROW()-1,)</f>
        <v>0</v>
      </c>
      <c r="V39" s="104">
        <f>HLOOKUP(V$2,'Centres d''intérêt 5'!$E$1:$O$72,ROW()-1,)</f>
        <v>0</v>
      </c>
      <c r="W39" s="103">
        <f>HLOOKUP(W$2,'Centres d''intérêt 4'!$E$1:$O$72,ROW()-1,)</f>
        <v>0</v>
      </c>
      <c r="X39" s="104">
        <f>HLOOKUP(X$2,'Centres d''intérêt 4'!$E$1:$O$72,ROW()-1,)</f>
        <v>0</v>
      </c>
      <c r="Y39" s="104">
        <f>HLOOKUP(Y$2,'Centres d''intérêt 4'!$E$1:$O$72,ROW()-1,)</f>
        <v>12</v>
      </c>
      <c r="Z39" s="104">
        <f>HLOOKUP(Z$2,'Centres d''intérêt 4'!$E$1:$O$72,ROW()-1,)</f>
        <v>0</v>
      </c>
      <c r="AA39" s="104">
        <f>HLOOKUP(AA$2,'Centres d''intérêt 4'!$E$1:$O$72,ROW()-1,)</f>
        <v>0</v>
      </c>
      <c r="AB39" s="104">
        <f>HLOOKUP(AB$2,'Centres d''intérêt 4'!$E$1:$O$72,ROW()-1,)</f>
        <v>0</v>
      </c>
      <c r="AC39" s="104">
        <f>HLOOKUP(AC$2,'Centres d''intérêt 4'!$E$1:$O$72,ROW()-1,)</f>
        <v>0</v>
      </c>
      <c r="AD39" s="104">
        <f>HLOOKUP(AD$2,'Centres d''intérêt 4'!$E$1:$O$72,ROW()-1,)</f>
        <v>0</v>
      </c>
      <c r="AE39" s="104">
        <f>HLOOKUP(AE$2,'Centres d''intérêt 4'!$E$1:$O$72,ROW()-1,)</f>
        <v>0</v>
      </c>
      <c r="AF39" s="104">
        <f>HLOOKUP(AF$2,'Centres d''intérêt 4'!$E$1:$O$72,ROW()-1,)</f>
        <v>0</v>
      </c>
      <c r="AG39" s="103">
        <f>HLOOKUP(AG$2,'Centres d''intérêt 3'!$E$1:$P$72,ROW()-1,)</f>
        <v>0</v>
      </c>
      <c r="AH39" s="104">
        <f>HLOOKUP(AH$2,'Centres d''intérêt 3'!$E$1:$P$72,ROW()-1,)</f>
        <v>12</v>
      </c>
      <c r="AI39" s="104">
        <f>HLOOKUP(AI$2,'Centres d''intérêt 3'!$E$1:$P$72,ROW()-1,)</f>
        <v>0</v>
      </c>
      <c r="AJ39" s="104">
        <f>HLOOKUP(AJ$2,'Centres d''intérêt 3'!$E$1:$P$72,ROW()-1,)</f>
        <v>12</v>
      </c>
      <c r="AK39" s="104">
        <f>HLOOKUP(AK$2,'Centres d''intérêt 3'!$E$1:$P$72,ROW()-1,)</f>
        <v>0</v>
      </c>
      <c r="AL39" s="104">
        <f>HLOOKUP(AL$2,'Centres d''intérêt 3'!$E$1:$P$72,ROW()-1,)</f>
        <v>0</v>
      </c>
      <c r="AM39" s="104">
        <f>HLOOKUP(AM$2,'Centres d''intérêt 3'!$E$1:$P$72,ROW()-1,)</f>
        <v>0</v>
      </c>
      <c r="AN39" s="104">
        <f>HLOOKUP(AN$2,'Centres d''intérêt 3'!$E$1:$P$72,ROW()-1,)</f>
        <v>0</v>
      </c>
      <c r="AO39" s="104">
        <f>HLOOKUP(AO$2,'Centres d''intérêt 3'!$E$1:$P$72,ROW()-1,)</f>
        <v>0</v>
      </c>
      <c r="AP39" s="105">
        <f>HLOOKUP(AP$2,'Centres d''intérêt 3'!$E$1:$P$72,ROW()-1,)</f>
        <v>0</v>
      </c>
    </row>
    <row r="40" spans="1:42" ht="47.25">
      <c r="A40" s="422"/>
      <c r="B40" s="424"/>
      <c r="C40" s="363" t="s">
        <v>47</v>
      </c>
      <c r="D40" s="52" t="s">
        <v>91</v>
      </c>
      <c r="E40" s="53">
        <f t="shared" si="3"/>
        <v>2</v>
      </c>
      <c r="F40" s="364">
        <f>IF(SUM(E40:E43)&lt;&gt;0,COUNTIF((E40:E43),"&lt;&gt;"&amp;"0")/4,0)</f>
        <v>1</v>
      </c>
      <c r="G40" s="54">
        <f t="shared" si="6"/>
        <v>1</v>
      </c>
      <c r="H40" s="364">
        <f>IF(SUM(G40:G43)&lt;&gt;0,COUNTIF((G40:G43),"&lt;&gt;"&amp;"0")/4,0)</f>
        <v>1</v>
      </c>
      <c r="I40" s="54">
        <f t="shared" si="2"/>
        <v>0</v>
      </c>
      <c r="J40" s="364">
        <f>IF(SUM(I40:I43)&lt;&gt;0,COUNTIF((I40:I43),"&lt;&gt;"&amp;"0")/4,0)</f>
        <v>0</v>
      </c>
      <c r="K40" s="62">
        <f t="shared" si="4"/>
        <v>3</v>
      </c>
      <c r="L40" s="369">
        <f>IF(SUM(K40:K43)&lt;&gt;0,COUNTIF((K40:K43),"&lt;&gt;"&amp;"0")/4,0)</f>
        <v>1</v>
      </c>
      <c r="M40" s="103">
        <f>HLOOKUP(M$2,'Centres d''intérêt 5'!$E$1:$O$72,ROW()-1,)</f>
        <v>0</v>
      </c>
      <c r="N40" s="104">
        <f>HLOOKUP(N$2,'Centres d''intérêt 5'!$E$1:$O$72,ROW()-1,)</f>
        <v>0</v>
      </c>
      <c r="O40" s="104">
        <f>HLOOKUP(O$2,'Centres d''intérêt 5'!$E$1:$O$72,ROW()-1,)</f>
        <v>0</v>
      </c>
      <c r="P40" s="104">
        <f>HLOOKUP(P$2,'Centres d''intérêt 5'!$E$1:$O$72,ROW()-1,)</f>
        <v>6</v>
      </c>
      <c r="Q40" s="104">
        <f>HLOOKUP(Q$2,'Centres d''intérêt 5'!$E$1:$O$72,ROW()-1,)</f>
        <v>0</v>
      </c>
      <c r="R40" s="104">
        <f>HLOOKUP(R$2,'Centres d''intérêt 5'!$E$1:$O$72,ROW()-1,)</f>
        <v>6</v>
      </c>
      <c r="S40" s="104">
        <f>HLOOKUP(S$2,'Centres d''intérêt 5'!$E$1:$O$72,ROW()-1,)</f>
        <v>0</v>
      </c>
      <c r="T40" s="104">
        <f>HLOOKUP(T$2,'Centres d''intérêt 5'!$E$1:$O$72,ROW()-1,)</f>
        <v>0</v>
      </c>
      <c r="U40" s="104">
        <f>HLOOKUP(U$2,'Centres d''intérêt 5'!$E$1:$O$72,ROW()-1,)</f>
        <v>0</v>
      </c>
      <c r="V40" s="104">
        <f>HLOOKUP(V$2,'Centres d''intérêt 5'!$E$1:$O$72,ROW()-1,)</f>
        <v>0</v>
      </c>
      <c r="W40" s="103">
        <f>HLOOKUP(W$2,'Centres d''intérêt 4'!$E$1:$O$72,ROW()-1,)</f>
        <v>0</v>
      </c>
      <c r="X40" s="104">
        <f>HLOOKUP(X$2,'Centres d''intérêt 4'!$E$1:$O$72,ROW()-1,)</f>
        <v>0</v>
      </c>
      <c r="Y40" s="104">
        <f>HLOOKUP(Y$2,'Centres d''intérêt 4'!$E$1:$O$72,ROW()-1,)</f>
        <v>6</v>
      </c>
      <c r="Z40" s="104">
        <f>HLOOKUP(Z$2,'Centres d''intérêt 4'!$E$1:$O$72,ROW()-1,)</f>
        <v>0</v>
      </c>
      <c r="AA40" s="104">
        <f>HLOOKUP(AA$2,'Centres d''intérêt 4'!$E$1:$O$72,ROW()-1,)</f>
        <v>0</v>
      </c>
      <c r="AB40" s="104">
        <f>HLOOKUP(AB$2,'Centres d''intérêt 4'!$E$1:$O$72,ROW()-1,)</f>
        <v>0</v>
      </c>
      <c r="AC40" s="104">
        <f>HLOOKUP(AC$2,'Centres d''intérêt 4'!$E$1:$O$72,ROW()-1,)</f>
        <v>0</v>
      </c>
      <c r="AD40" s="104">
        <f>HLOOKUP(AD$2,'Centres d''intérêt 4'!$E$1:$O$72,ROW()-1,)</f>
        <v>0</v>
      </c>
      <c r="AE40" s="104">
        <f>HLOOKUP(AE$2,'Centres d''intérêt 4'!$E$1:$O$72,ROW()-1,)</f>
        <v>0</v>
      </c>
      <c r="AF40" s="104">
        <f>HLOOKUP(AF$2,'Centres d''intérêt 4'!$E$1:$O$72,ROW()-1,)</f>
        <v>0</v>
      </c>
      <c r="AG40" s="103">
        <f>HLOOKUP(AG$2,'Centres d''intérêt 3'!$E$1:$P$72,ROW()-1,)</f>
        <v>0</v>
      </c>
      <c r="AH40" s="104">
        <f>HLOOKUP(AH$2,'Centres d''intérêt 3'!$E$1:$P$72,ROW()-1,)</f>
        <v>0</v>
      </c>
      <c r="AI40" s="104">
        <f>HLOOKUP(AI$2,'Centres d''intérêt 3'!$E$1:$P$72,ROW()-1,)</f>
        <v>0</v>
      </c>
      <c r="AJ40" s="104">
        <f>HLOOKUP(AJ$2,'Centres d''intérêt 3'!$E$1:$P$72,ROW()-1,)</f>
        <v>0</v>
      </c>
      <c r="AK40" s="104">
        <f>HLOOKUP(AK$2,'Centres d''intérêt 3'!$E$1:$P$72,ROW()-1,)</f>
        <v>0</v>
      </c>
      <c r="AL40" s="104">
        <f>HLOOKUP(AL$2,'Centres d''intérêt 3'!$E$1:$P$72,ROW()-1,)</f>
        <v>0</v>
      </c>
      <c r="AM40" s="104">
        <f>HLOOKUP(AM$2,'Centres d''intérêt 3'!$E$1:$P$72,ROW()-1,)</f>
        <v>0</v>
      </c>
      <c r="AN40" s="104">
        <f>HLOOKUP(AN$2,'Centres d''intérêt 3'!$E$1:$P$72,ROW()-1,)</f>
        <v>0</v>
      </c>
      <c r="AO40" s="104">
        <f>HLOOKUP(AO$2,'Centres d''intérêt 3'!$E$1:$P$72,ROW()-1,)</f>
        <v>0</v>
      </c>
      <c r="AP40" s="105">
        <f>HLOOKUP(AP$2,'Centres d''intérêt 3'!$E$1:$P$72,ROW()-1,)</f>
        <v>0</v>
      </c>
    </row>
    <row r="41" spans="1:42">
      <c r="A41" s="422"/>
      <c r="B41" s="424"/>
      <c r="C41" s="363"/>
      <c r="D41" s="52" t="s">
        <v>88</v>
      </c>
      <c r="E41" s="55">
        <f t="shared" si="3"/>
        <v>1</v>
      </c>
      <c r="F41" s="365"/>
      <c r="G41" s="56">
        <f t="shared" si="6"/>
        <v>1</v>
      </c>
      <c r="H41" s="365"/>
      <c r="I41" s="56">
        <f t="shared" si="2"/>
        <v>0</v>
      </c>
      <c r="J41" s="365"/>
      <c r="K41" s="63">
        <f t="shared" si="4"/>
        <v>2</v>
      </c>
      <c r="L41" s="370"/>
      <c r="M41" s="103">
        <f>HLOOKUP(M$2,'Centres d''intérêt 5'!$E$1:$O$72,ROW()-1,)</f>
        <v>0</v>
      </c>
      <c r="N41" s="104">
        <f>HLOOKUP(N$2,'Centres d''intérêt 5'!$E$1:$O$72,ROW()-1,)</f>
        <v>0</v>
      </c>
      <c r="O41" s="104">
        <f>HLOOKUP(O$2,'Centres d''intérêt 5'!$E$1:$O$72,ROW()-1,)</f>
        <v>0</v>
      </c>
      <c r="P41" s="104">
        <f>HLOOKUP(P$2,'Centres d''intérêt 5'!$E$1:$O$72,ROW()-1,)</f>
        <v>0</v>
      </c>
      <c r="Q41" s="104">
        <f>HLOOKUP(Q$2,'Centres d''intérêt 5'!$E$1:$O$72,ROW()-1,)</f>
        <v>0</v>
      </c>
      <c r="R41" s="104">
        <f>HLOOKUP(R$2,'Centres d''intérêt 5'!$E$1:$O$72,ROW()-1,)</f>
        <v>6</v>
      </c>
      <c r="S41" s="104">
        <f>HLOOKUP(S$2,'Centres d''intérêt 5'!$E$1:$O$72,ROW()-1,)</f>
        <v>0</v>
      </c>
      <c r="T41" s="104">
        <f>HLOOKUP(T$2,'Centres d''intérêt 5'!$E$1:$O$72,ROW()-1,)</f>
        <v>0</v>
      </c>
      <c r="U41" s="104">
        <f>HLOOKUP(U$2,'Centres d''intérêt 5'!$E$1:$O$72,ROW()-1,)</f>
        <v>0</v>
      </c>
      <c r="V41" s="104">
        <f>HLOOKUP(V$2,'Centres d''intérêt 5'!$E$1:$O$72,ROW()-1,)</f>
        <v>0</v>
      </c>
      <c r="W41" s="103">
        <f>HLOOKUP(W$2,'Centres d''intérêt 4'!$E$1:$O$72,ROW()-1,)</f>
        <v>0</v>
      </c>
      <c r="X41" s="104">
        <f>HLOOKUP(X$2,'Centres d''intérêt 4'!$E$1:$O$72,ROW()-1,)</f>
        <v>0</v>
      </c>
      <c r="Y41" s="104">
        <f>HLOOKUP(Y$2,'Centres d''intérêt 4'!$E$1:$O$72,ROW()-1,)</f>
        <v>6</v>
      </c>
      <c r="Z41" s="104">
        <f>HLOOKUP(Z$2,'Centres d''intérêt 4'!$E$1:$O$72,ROW()-1,)</f>
        <v>0</v>
      </c>
      <c r="AA41" s="104">
        <f>HLOOKUP(AA$2,'Centres d''intérêt 4'!$E$1:$O$72,ROW()-1,)</f>
        <v>0</v>
      </c>
      <c r="AB41" s="104">
        <f>HLOOKUP(AB$2,'Centres d''intérêt 4'!$E$1:$O$72,ROW()-1,)</f>
        <v>0</v>
      </c>
      <c r="AC41" s="104">
        <f>HLOOKUP(AC$2,'Centres d''intérêt 4'!$E$1:$O$72,ROW()-1,)</f>
        <v>0</v>
      </c>
      <c r="AD41" s="104">
        <f>HLOOKUP(AD$2,'Centres d''intérêt 4'!$E$1:$O$72,ROW()-1,)</f>
        <v>0</v>
      </c>
      <c r="AE41" s="104">
        <f>HLOOKUP(AE$2,'Centres d''intérêt 4'!$E$1:$O$72,ROW()-1,)</f>
        <v>0</v>
      </c>
      <c r="AF41" s="104">
        <f>HLOOKUP(AF$2,'Centres d''intérêt 4'!$E$1:$O$72,ROW()-1,)</f>
        <v>0</v>
      </c>
      <c r="AG41" s="103">
        <f>HLOOKUP(AG$2,'Centres d''intérêt 3'!$E$1:$P$72,ROW()-1,)</f>
        <v>0</v>
      </c>
      <c r="AH41" s="104">
        <f>HLOOKUP(AH$2,'Centres d''intérêt 3'!$E$1:$P$72,ROW()-1,)</f>
        <v>0</v>
      </c>
      <c r="AI41" s="104">
        <f>HLOOKUP(AI$2,'Centres d''intérêt 3'!$E$1:$P$72,ROW()-1,)</f>
        <v>0</v>
      </c>
      <c r="AJ41" s="104">
        <f>HLOOKUP(AJ$2,'Centres d''intérêt 3'!$E$1:$P$72,ROW()-1,)</f>
        <v>0</v>
      </c>
      <c r="AK41" s="104">
        <f>HLOOKUP(AK$2,'Centres d''intérêt 3'!$E$1:$P$72,ROW()-1,)</f>
        <v>0</v>
      </c>
      <c r="AL41" s="104">
        <f>HLOOKUP(AL$2,'Centres d''intérêt 3'!$E$1:$P$72,ROW()-1,)</f>
        <v>0</v>
      </c>
      <c r="AM41" s="104">
        <f>HLOOKUP(AM$2,'Centres d''intérêt 3'!$E$1:$P$72,ROW()-1,)</f>
        <v>0</v>
      </c>
      <c r="AN41" s="104">
        <f>HLOOKUP(AN$2,'Centres d''intérêt 3'!$E$1:$P$72,ROW()-1,)</f>
        <v>0</v>
      </c>
      <c r="AO41" s="104">
        <f>HLOOKUP(AO$2,'Centres d''intérêt 3'!$E$1:$P$72,ROW()-1,)</f>
        <v>0</v>
      </c>
      <c r="AP41" s="105">
        <f>HLOOKUP(AP$2,'Centres d''intérêt 3'!$E$1:$P$72,ROW()-1,)</f>
        <v>0</v>
      </c>
    </row>
    <row r="42" spans="1:42">
      <c r="A42" s="422"/>
      <c r="B42" s="424"/>
      <c r="C42" s="363"/>
      <c r="D42" s="52" t="s">
        <v>89</v>
      </c>
      <c r="E42" s="55">
        <f t="shared" si="3"/>
        <v>1</v>
      </c>
      <c r="F42" s="365"/>
      <c r="G42" s="56">
        <f t="shared" si="6"/>
        <v>1</v>
      </c>
      <c r="H42" s="365"/>
      <c r="I42" s="56">
        <f t="shared" si="2"/>
        <v>0</v>
      </c>
      <c r="J42" s="365"/>
      <c r="K42" s="63">
        <f t="shared" si="4"/>
        <v>2</v>
      </c>
      <c r="L42" s="370"/>
      <c r="M42" s="103">
        <f>HLOOKUP(M$2,'Centres d''intérêt 5'!$E$1:$O$72,ROW()-1,)</f>
        <v>0</v>
      </c>
      <c r="N42" s="104">
        <f>HLOOKUP(N$2,'Centres d''intérêt 5'!$E$1:$O$72,ROW()-1,)</f>
        <v>0</v>
      </c>
      <c r="O42" s="104">
        <f>HLOOKUP(O$2,'Centres d''intérêt 5'!$E$1:$O$72,ROW()-1,)</f>
        <v>0</v>
      </c>
      <c r="P42" s="104">
        <f>HLOOKUP(P$2,'Centres d''intérêt 5'!$E$1:$O$72,ROW()-1,)</f>
        <v>0</v>
      </c>
      <c r="Q42" s="104">
        <f>HLOOKUP(Q$2,'Centres d''intérêt 5'!$E$1:$O$72,ROW()-1,)</f>
        <v>0</v>
      </c>
      <c r="R42" s="104">
        <f>HLOOKUP(R$2,'Centres d''intérêt 5'!$E$1:$O$72,ROW()-1,)</f>
        <v>6</v>
      </c>
      <c r="S42" s="104">
        <f>HLOOKUP(S$2,'Centres d''intérêt 5'!$E$1:$O$72,ROW()-1,)</f>
        <v>0</v>
      </c>
      <c r="T42" s="104">
        <f>HLOOKUP(T$2,'Centres d''intérêt 5'!$E$1:$O$72,ROW()-1,)</f>
        <v>0</v>
      </c>
      <c r="U42" s="104">
        <f>HLOOKUP(U$2,'Centres d''intérêt 5'!$E$1:$O$72,ROW()-1,)</f>
        <v>0</v>
      </c>
      <c r="V42" s="104">
        <f>HLOOKUP(V$2,'Centres d''intérêt 5'!$E$1:$O$72,ROW()-1,)</f>
        <v>0</v>
      </c>
      <c r="W42" s="103">
        <f>HLOOKUP(W$2,'Centres d''intérêt 4'!$E$1:$O$72,ROW()-1,)</f>
        <v>0</v>
      </c>
      <c r="X42" s="104">
        <f>HLOOKUP(X$2,'Centres d''intérêt 4'!$E$1:$O$72,ROW()-1,)</f>
        <v>0</v>
      </c>
      <c r="Y42" s="104">
        <f>HLOOKUP(Y$2,'Centres d''intérêt 4'!$E$1:$O$72,ROW()-1,)</f>
        <v>6</v>
      </c>
      <c r="Z42" s="104">
        <f>HLOOKUP(Z$2,'Centres d''intérêt 4'!$E$1:$O$72,ROW()-1,)</f>
        <v>0</v>
      </c>
      <c r="AA42" s="104">
        <f>HLOOKUP(AA$2,'Centres d''intérêt 4'!$E$1:$O$72,ROW()-1,)</f>
        <v>0</v>
      </c>
      <c r="AB42" s="104">
        <f>HLOOKUP(AB$2,'Centres d''intérêt 4'!$E$1:$O$72,ROW()-1,)</f>
        <v>0</v>
      </c>
      <c r="AC42" s="104">
        <f>HLOOKUP(AC$2,'Centres d''intérêt 4'!$E$1:$O$72,ROW()-1,)</f>
        <v>0</v>
      </c>
      <c r="AD42" s="104">
        <f>HLOOKUP(AD$2,'Centres d''intérêt 4'!$E$1:$O$72,ROW()-1,)</f>
        <v>0</v>
      </c>
      <c r="AE42" s="104">
        <f>HLOOKUP(AE$2,'Centres d''intérêt 4'!$E$1:$O$72,ROW()-1,)</f>
        <v>0</v>
      </c>
      <c r="AF42" s="104">
        <f>HLOOKUP(AF$2,'Centres d''intérêt 4'!$E$1:$O$72,ROW()-1,)</f>
        <v>0</v>
      </c>
      <c r="AG42" s="103">
        <f>HLOOKUP(AG$2,'Centres d''intérêt 3'!$E$1:$P$72,ROW()-1,)</f>
        <v>0</v>
      </c>
      <c r="AH42" s="104">
        <f>HLOOKUP(AH$2,'Centres d''intérêt 3'!$E$1:$P$72,ROW()-1,)</f>
        <v>0</v>
      </c>
      <c r="AI42" s="104">
        <f>HLOOKUP(AI$2,'Centres d''intérêt 3'!$E$1:$P$72,ROW()-1,)</f>
        <v>0</v>
      </c>
      <c r="AJ42" s="104">
        <f>HLOOKUP(AJ$2,'Centres d''intérêt 3'!$E$1:$P$72,ROW()-1,)</f>
        <v>0</v>
      </c>
      <c r="AK42" s="104">
        <f>HLOOKUP(AK$2,'Centres d''intérêt 3'!$E$1:$P$72,ROW()-1,)</f>
        <v>0</v>
      </c>
      <c r="AL42" s="104">
        <f>HLOOKUP(AL$2,'Centres d''intérêt 3'!$E$1:$P$72,ROW()-1,)</f>
        <v>0</v>
      </c>
      <c r="AM42" s="104">
        <f>HLOOKUP(AM$2,'Centres d''intérêt 3'!$E$1:$P$72,ROW()-1,)</f>
        <v>0</v>
      </c>
      <c r="AN42" s="104">
        <f>HLOOKUP(AN$2,'Centres d''intérêt 3'!$E$1:$P$72,ROW()-1,)</f>
        <v>0</v>
      </c>
      <c r="AO42" s="104">
        <f>HLOOKUP(AO$2,'Centres d''intérêt 3'!$E$1:$P$72,ROW()-1,)</f>
        <v>0</v>
      </c>
      <c r="AP42" s="105">
        <f>HLOOKUP(AP$2,'Centres d''intérêt 3'!$E$1:$P$72,ROW()-1,)</f>
        <v>0</v>
      </c>
    </row>
    <row r="43" spans="1:42">
      <c r="A43" s="422"/>
      <c r="B43" s="424"/>
      <c r="C43" s="363"/>
      <c r="D43" s="52" t="s">
        <v>90</v>
      </c>
      <c r="E43" s="57">
        <f t="shared" si="3"/>
        <v>1</v>
      </c>
      <c r="F43" s="366"/>
      <c r="G43" s="58">
        <f t="shared" si="6"/>
        <v>1</v>
      </c>
      <c r="H43" s="366"/>
      <c r="I43" s="58">
        <f t="shared" si="2"/>
        <v>0</v>
      </c>
      <c r="J43" s="366"/>
      <c r="K43" s="64">
        <f t="shared" si="4"/>
        <v>2</v>
      </c>
      <c r="L43" s="371"/>
      <c r="M43" s="103">
        <f>HLOOKUP(M$2,'Centres d''intérêt 5'!$E$1:$O$72,ROW()-1,)</f>
        <v>0</v>
      </c>
      <c r="N43" s="104">
        <f>HLOOKUP(N$2,'Centres d''intérêt 5'!$E$1:$O$72,ROW()-1,)</f>
        <v>0</v>
      </c>
      <c r="O43" s="104">
        <f>HLOOKUP(O$2,'Centres d''intérêt 5'!$E$1:$O$72,ROW()-1,)</f>
        <v>0</v>
      </c>
      <c r="P43" s="104">
        <f>HLOOKUP(P$2,'Centres d''intérêt 5'!$E$1:$O$72,ROW()-1,)</f>
        <v>0</v>
      </c>
      <c r="Q43" s="104">
        <f>HLOOKUP(Q$2,'Centres d''intérêt 5'!$E$1:$O$72,ROW()-1,)</f>
        <v>0</v>
      </c>
      <c r="R43" s="104">
        <f>HLOOKUP(R$2,'Centres d''intérêt 5'!$E$1:$O$72,ROW()-1,)</f>
        <v>6</v>
      </c>
      <c r="S43" s="104">
        <f>HLOOKUP(S$2,'Centres d''intérêt 5'!$E$1:$O$72,ROW()-1,)</f>
        <v>0</v>
      </c>
      <c r="T43" s="104">
        <f>HLOOKUP(T$2,'Centres d''intérêt 5'!$E$1:$O$72,ROW()-1,)</f>
        <v>0</v>
      </c>
      <c r="U43" s="104">
        <f>HLOOKUP(U$2,'Centres d''intérêt 5'!$E$1:$O$72,ROW()-1,)</f>
        <v>0</v>
      </c>
      <c r="V43" s="104">
        <f>HLOOKUP(V$2,'Centres d''intérêt 5'!$E$1:$O$72,ROW()-1,)</f>
        <v>0</v>
      </c>
      <c r="W43" s="103">
        <f>HLOOKUP(W$2,'Centres d''intérêt 4'!$E$1:$O$72,ROW()-1,)</f>
        <v>0</v>
      </c>
      <c r="X43" s="104">
        <f>HLOOKUP(X$2,'Centres d''intérêt 4'!$E$1:$O$72,ROW()-1,)</f>
        <v>0</v>
      </c>
      <c r="Y43" s="104">
        <f>HLOOKUP(Y$2,'Centres d''intérêt 4'!$E$1:$O$72,ROW()-1,)</f>
        <v>6</v>
      </c>
      <c r="Z43" s="104">
        <f>HLOOKUP(Z$2,'Centres d''intérêt 4'!$E$1:$O$72,ROW()-1,)</f>
        <v>0</v>
      </c>
      <c r="AA43" s="104">
        <f>HLOOKUP(AA$2,'Centres d''intérêt 4'!$E$1:$O$72,ROW()-1,)</f>
        <v>0</v>
      </c>
      <c r="AB43" s="104">
        <f>HLOOKUP(AB$2,'Centres d''intérêt 4'!$E$1:$O$72,ROW()-1,)</f>
        <v>0</v>
      </c>
      <c r="AC43" s="104">
        <f>HLOOKUP(AC$2,'Centres d''intérêt 4'!$E$1:$O$72,ROW()-1,)</f>
        <v>0</v>
      </c>
      <c r="AD43" s="104">
        <f>HLOOKUP(AD$2,'Centres d''intérêt 4'!$E$1:$O$72,ROW()-1,)</f>
        <v>0</v>
      </c>
      <c r="AE43" s="104">
        <f>HLOOKUP(AE$2,'Centres d''intérêt 4'!$E$1:$O$72,ROW()-1,)</f>
        <v>0</v>
      </c>
      <c r="AF43" s="104">
        <f>HLOOKUP(AF$2,'Centres d''intérêt 4'!$E$1:$O$72,ROW()-1,)</f>
        <v>0</v>
      </c>
      <c r="AG43" s="103">
        <f>HLOOKUP(AG$2,'Centres d''intérêt 3'!$E$1:$P$72,ROW()-1,)</f>
        <v>0</v>
      </c>
      <c r="AH43" s="104">
        <f>HLOOKUP(AH$2,'Centres d''intérêt 3'!$E$1:$P$72,ROW()-1,)</f>
        <v>0</v>
      </c>
      <c r="AI43" s="104">
        <f>HLOOKUP(AI$2,'Centres d''intérêt 3'!$E$1:$P$72,ROW()-1,)</f>
        <v>0</v>
      </c>
      <c r="AJ43" s="104">
        <f>HLOOKUP(AJ$2,'Centres d''intérêt 3'!$E$1:$P$72,ROW()-1,)</f>
        <v>0</v>
      </c>
      <c r="AK43" s="104">
        <f>HLOOKUP(AK$2,'Centres d''intérêt 3'!$E$1:$P$72,ROW()-1,)</f>
        <v>0</v>
      </c>
      <c r="AL43" s="104">
        <f>HLOOKUP(AL$2,'Centres d''intérêt 3'!$E$1:$P$72,ROW()-1,)</f>
        <v>0</v>
      </c>
      <c r="AM43" s="104">
        <f>HLOOKUP(AM$2,'Centres d''intérêt 3'!$E$1:$P$72,ROW()-1,)</f>
        <v>0</v>
      </c>
      <c r="AN43" s="104">
        <f>HLOOKUP(AN$2,'Centres d''intérêt 3'!$E$1:$P$72,ROW()-1,)</f>
        <v>0</v>
      </c>
      <c r="AO43" s="104">
        <f>HLOOKUP(AO$2,'Centres d''intérêt 3'!$E$1:$P$72,ROW()-1,)</f>
        <v>0</v>
      </c>
      <c r="AP43" s="105">
        <f>HLOOKUP(AP$2,'Centres d''intérêt 3'!$E$1:$P$72,ROW()-1,)</f>
        <v>0</v>
      </c>
    </row>
    <row r="44" spans="1:42" ht="63">
      <c r="A44" s="422"/>
      <c r="B44" s="424"/>
      <c r="C44" s="171" t="s">
        <v>92</v>
      </c>
      <c r="D44" s="130" t="s">
        <v>93</v>
      </c>
      <c r="E44" s="20">
        <f t="shared" si="3"/>
        <v>3</v>
      </c>
      <c r="F44" s="133">
        <f>IF(E44&lt;&gt;0,1,0)</f>
        <v>1</v>
      </c>
      <c r="G44" s="20">
        <f t="shared" si="6"/>
        <v>0</v>
      </c>
      <c r="H44" s="133">
        <f>IF(G44&lt;&gt;0,1,0)</f>
        <v>0</v>
      </c>
      <c r="I44" s="20">
        <f t="shared" si="2"/>
        <v>1</v>
      </c>
      <c r="J44" s="133">
        <f>IF(I44&lt;&gt;0,1,0)</f>
        <v>1</v>
      </c>
      <c r="K44" s="66">
        <f t="shared" si="4"/>
        <v>4</v>
      </c>
      <c r="L44" s="293">
        <f t="shared" si="5"/>
        <v>15</v>
      </c>
      <c r="M44" s="103">
        <f>HLOOKUP(M$2,'Centres d''intérêt 5'!$E$1:$O$72,ROW()-1,)</f>
        <v>0</v>
      </c>
      <c r="N44" s="104">
        <f>HLOOKUP(N$2,'Centres d''intérêt 5'!$E$1:$O$72,ROW()-1,)</f>
        <v>15</v>
      </c>
      <c r="O44" s="104">
        <f>HLOOKUP(O$2,'Centres d''intérêt 5'!$E$1:$O$72,ROW()-1,)</f>
        <v>15</v>
      </c>
      <c r="P44" s="104">
        <f>HLOOKUP(P$2,'Centres d''intérêt 5'!$E$1:$O$72,ROW()-1,)</f>
        <v>15</v>
      </c>
      <c r="Q44" s="104">
        <f>HLOOKUP(Q$2,'Centres d''intérêt 5'!$E$1:$O$72,ROW()-1,)</f>
        <v>0</v>
      </c>
      <c r="R44" s="104">
        <f>HLOOKUP(R$2,'Centres d''intérêt 5'!$E$1:$O$72,ROW()-1,)</f>
        <v>0</v>
      </c>
      <c r="S44" s="104">
        <f>HLOOKUP(S$2,'Centres d''intérêt 5'!$E$1:$O$72,ROW()-1,)</f>
        <v>0</v>
      </c>
      <c r="T44" s="104">
        <f>HLOOKUP(T$2,'Centres d''intérêt 5'!$E$1:$O$72,ROW()-1,)</f>
        <v>0</v>
      </c>
      <c r="U44" s="104">
        <f>HLOOKUP(U$2,'Centres d''intérêt 5'!$E$1:$O$72,ROW()-1,)</f>
        <v>0</v>
      </c>
      <c r="V44" s="104">
        <f>HLOOKUP(V$2,'Centres d''intérêt 5'!$E$1:$O$72,ROW()-1,)</f>
        <v>0</v>
      </c>
      <c r="W44" s="103">
        <f>HLOOKUP(W$2,'Centres d''intérêt 4'!$E$1:$O$72,ROW()-1,)</f>
        <v>0</v>
      </c>
      <c r="X44" s="104">
        <f>HLOOKUP(X$2,'Centres d''intérêt 4'!$E$1:$O$72,ROW()-1,)</f>
        <v>0</v>
      </c>
      <c r="Y44" s="104">
        <f>HLOOKUP(Y$2,'Centres d''intérêt 4'!$E$1:$O$72,ROW()-1,)</f>
        <v>0</v>
      </c>
      <c r="Z44" s="104">
        <f>HLOOKUP(Z$2,'Centres d''intérêt 4'!$E$1:$O$72,ROW()-1,)</f>
        <v>0</v>
      </c>
      <c r="AA44" s="104">
        <f>HLOOKUP(AA$2,'Centres d''intérêt 4'!$E$1:$O$72,ROW()-1,)</f>
        <v>0</v>
      </c>
      <c r="AB44" s="104">
        <f>HLOOKUP(AB$2,'Centres d''intérêt 4'!$E$1:$O$72,ROW()-1,)</f>
        <v>0</v>
      </c>
      <c r="AC44" s="104">
        <f>HLOOKUP(AC$2,'Centres d''intérêt 4'!$E$1:$O$72,ROW()-1,)</f>
        <v>0</v>
      </c>
      <c r="AD44" s="104">
        <f>HLOOKUP(AD$2,'Centres d''intérêt 4'!$E$1:$O$72,ROW()-1,)</f>
        <v>0</v>
      </c>
      <c r="AE44" s="104">
        <f>HLOOKUP(AE$2,'Centres d''intérêt 4'!$E$1:$O$72,ROW()-1,)</f>
        <v>0</v>
      </c>
      <c r="AF44" s="104">
        <f>HLOOKUP(AF$2,'Centres d''intérêt 4'!$E$1:$O$72,ROW()-1,)</f>
        <v>0</v>
      </c>
      <c r="AG44" s="103">
        <f>HLOOKUP(AG$2,'Centres d''intérêt 3'!$E$1:$P$72,ROW()-1,)</f>
        <v>0</v>
      </c>
      <c r="AH44" s="104">
        <f>HLOOKUP(AH$2,'Centres d''intérêt 3'!$E$1:$P$72,ROW()-1,)</f>
        <v>15</v>
      </c>
      <c r="AI44" s="104">
        <f>HLOOKUP(AI$2,'Centres d''intérêt 3'!$E$1:$P$72,ROW()-1,)</f>
        <v>0</v>
      </c>
      <c r="AJ44" s="104">
        <f>HLOOKUP(AJ$2,'Centres d''intérêt 3'!$E$1:$P$72,ROW()-1,)</f>
        <v>0</v>
      </c>
      <c r="AK44" s="104">
        <f>HLOOKUP(AK$2,'Centres d''intérêt 3'!$E$1:$P$72,ROW()-1,)</f>
        <v>0</v>
      </c>
      <c r="AL44" s="104">
        <f>HLOOKUP(AL$2,'Centres d''intérêt 3'!$E$1:$P$72,ROW()-1,)</f>
        <v>0</v>
      </c>
      <c r="AM44" s="104">
        <f>HLOOKUP(AM$2,'Centres d''intérêt 3'!$E$1:$P$72,ROW()-1,)</f>
        <v>0</v>
      </c>
      <c r="AN44" s="104">
        <f>HLOOKUP(AN$2,'Centres d''intérêt 3'!$E$1:$P$72,ROW()-1,)</f>
        <v>0</v>
      </c>
      <c r="AO44" s="104">
        <f>HLOOKUP(AO$2,'Centres d''intérêt 3'!$E$1:$P$72,ROW()-1,)</f>
        <v>0</v>
      </c>
      <c r="AP44" s="105">
        <f>HLOOKUP(AP$2,'Centres d''intérêt 3'!$E$1:$P$72,ROW()-1,)</f>
        <v>0</v>
      </c>
    </row>
    <row r="45" spans="1:42" ht="31.5">
      <c r="A45" s="422"/>
      <c r="B45" s="424"/>
      <c r="C45" s="427" t="s">
        <v>30</v>
      </c>
      <c r="D45" s="65" t="s">
        <v>97</v>
      </c>
      <c r="E45" s="46">
        <f t="shared" si="3"/>
        <v>1</v>
      </c>
      <c r="F45" s="376">
        <f>IF(SUM(E45:E48)&lt;&gt;0,COUNTIF((E45:E48),"&lt;&gt;"&amp;"0")/4,0)</f>
        <v>0.25</v>
      </c>
      <c r="G45" s="47">
        <f t="shared" si="6"/>
        <v>1</v>
      </c>
      <c r="H45" s="376">
        <f>IF(SUM(G45:G48)&lt;&gt;0,COUNTIF((G45:G48),"&lt;&gt;"&amp;"0")/4,0)</f>
        <v>0.5</v>
      </c>
      <c r="I45" s="47">
        <f t="shared" si="2"/>
        <v>0</v>
      </c>
      <c r="J45" s="376">
        <f>IF(SUM(I45:I48)&lt;&gt;0,COUNTIF((I45:I48),"&lt;&gt;"&amp;"0")/4,0)</f>
        <v>0</v>
      </c>
      <c r="K45" s="66">
        <f t="shared" si="4"/>
        <v>2</v>
      </c>
      <c r="L45" s="436">
        <f>IF(SUM(K45:K48)&lt;&gt;0,COUNTIF((K45:K48),"&lt;&gt;"&amp;"0")/4,0)</f>
        <v>0.5</v>
      </c>
      <c r="M45" s="103">
        <f>HLOOKUP(M$2,'Centres d''intérêt 5'!$E$1:$O$72,ROW()-1,)</f>
        <v>0</v>
      </c>
      <c r="N45" s="104">
        <f>HLOOKUP(N$2,'Centres d''intérêt 5'!$E$1:$O$72,ROW()-1,)</f>
        <v>0</v>
      </c>
      <c r="O45" s="104">
        <f>HLOOKUP(O$2,'Centres d''intérêt 5'!$E$1:$O$72,ROW()-1,)</f>
        <v>0</v>
      </c>
      <c r="P45" s="104">
        <f>HLOOKUP(P$2,'Centres d''intérêt 5'!$E$1:$O$72,ROW()-1,)</f>
        <v>0</v>
      </c>
      <c r="Q45" s="104">
        <f>HLOOKUP(Q$2,'Centres d''intérêt 5'!$E$1:$O$72,ROW()-1,)</f>
        <v>2</v>
      </c>
      <c r="R45" s="104">
        <f>HLOOKUP(R$2,'Centres d''intérêt 5'!$E$1:$O$72,ROW()-1,)</f>
        <v>0</v>
      </c>
      <c r="S45" s="104">
        <f>HLOOKUP(S$2,'Centres d''intérêt 5'!$E$1:$O$72,ROW()-1,)</f>
        <v>0</v>
      </c>
      <c r="T45" s="104">
        <f>HLOOKUP(T$2,'Centres d''intérêt 5'!$E$1:$O$72,ROW()-1,)</f>
        <v>0</v>
      </c>
      <c r="U45" s="104">
        <f>HLOOKUP(U$2,'Centres d''intérêt 5'!$E$1:$O$72,ROW()-1,)</f>
        <v>0</v>
      </c>
      <c r="V45" s="104">
        <f>HLOOKUP(V$2,'Centres d''intérêt 5'!$E$1:$O$72,ROW()-1,)</f>
        <v>0</v>
      </c>
      <c r="W45" s="103">
        <f>HLOOKUP(W$2,'Centres d''intérêt 4'!$E$1:$O$72,ROW()-1,)</f>
        <v>0</v>
      </c>
      <c r="X45" s="104">
        <f>HLOOKUP(X$2,'Centres d''intérêt 4'!$E$1:$O$72,ROW()-1,)</f>
        <v>0</v>
      </c>
      <c r="Y45" s="104">
        <f>HLOOKUP(Y$2,'Centres d''intérêt 4'!$E$1:$O$72,ROW()-1,)</f>
        <v>2</v>
      </c>
      <c r="Z45" s="104">
        <f>HLOOKUP(Z$2,'Centres d''intérêt 4'!$E$1:$O$72,ROW()-1,)</f>
        <v>0</v>
      </c>
      <c r="AA45" s="104">
        <f>HLOOKUP(AA$2,'Centres d''intérêt 4'!$E$1:$O$72,ROW()-1,)</f>
        <v>0</v>
      </c>
      <c r="AB45" s="104">
        <f>HLOOKUP(AB$2,'Centres d''intérêt 4'!$E$1:$O$72,ROW()-1,)</f>
        <v>0</v>
      </c>
      <c r="AC45" s="104">
        <f>HLOOKUP(AC$2,'Centres d''intérêt 4'!$E$1:$O$72,ROW()-1,)</f>
        <v>0</v>
      </c>
      <c r="AD45" s="104">
        <f>HLOOKUP(AD$2,'Centres d''intérêt 4'!$E$1:$O$72,ROW()-1,)</f>
        <v>0</v>
      </c>
      <c r="AE45" s="104">
        <f>HLOOKUP(AE$2,'Centres d''intérêt 4'!$E$1:$O$72,ROW()-1,)</f>
        <v>0</v>
      </c>
      <c r="AF45" s="104">
        <f>HLOOKUP(AF$2,'Centres d''intérêt 4'!$E$1:$O$72,ROW()-1,)</f>
        <v>0</v>
      </c>
      <c r="AG45" s="103">
        <f>HLOOKUP(AG$2,'Centres d''intérêt 3'!$E$1:$P$72,ROW()-1,)</f>
        <v>0</v>
      </c>
      <c r="AH45" s="104">
        <f>HLOOKUP(AH$2,'Centres d''intérêt 3'!$E$1:$P$72,ROW()-1,)</f>
        <v>0</v>
      </c>
      <c r="AI45" s="104">
        <f>HLOOKUP(AI$2,'Centres d''intérêt 3'!$E$1:$P$72,ROW()-1,)</f>
        <v>0</v>
      </c>
      <c r="AJ45" s="104">
        <f>HLOOKUP(AJ$2,'Centres d''intérêt 3'!$E$1:$P$72,ROW()-1,)</f>
        <v>0</v>
      </c>
      <c r="AK45" s="104">
        <f>HLOOKUP(AK$2,'Centres d''intérêt 3'!$E$1:$P$72,ROW()-1,)</f>
        <v>0</v>
      </c>
      <c r="AL45" s="104">
        <f>HLOOKUP(AL$2,'Centres d''intérêt 3'!$E$1:$P$72,ROW()-1,)</f>
        <v>0</v>
      </c>
      <c r="AM45" s="104">
        <f>HLOOKUP(AM$2,'Centres d''intérêt 3'!$E$1:$P$72,ROW()-1,)</f>
        <v>0</v>
      </c>
      <c r="AN45" s="104">
        <f>HLOOKUP(AN$2,'Centres d''intérêt 3'!$E$1:$P$72,ROW()-1,)</f>
        <v>0</v>
      </c>
      <c r="AO45" s="104">
        <f>HLOOKUP(AO$2,'Centres d''intérêt 3'!$E$1:$P$72,ROW()-1,)</f>
        <v>0</v>
      </c>
      <c r="AP45" s="105">
        <f>HLOOKUP(AP$2,'Centres d''intérêt 3'!$E$1:$P$72,ROW()-1,)</f>
        <v>0</v>
      </c>
    </row>
    <row r="46" spans="1:42" ht="47.25">
      <c r="A46" s="422"/>
      <c r="B46" s="424"/>
      <c r="C46" s="427"/>
      <c r="D46" s="65" t="s">
        <v>96</v>
      </c>
      <c r="E46" s="48">
        <f t="shared" si="3"/>
        <v>0</v>
      </c>
      <c r="F46" s="377"/>
      <c r="G46" s="20">
        <f t="shared" si="6"/>
        <v>0</v>
      </c>
      <c r="H46" s="377"/>
      <c r="I46" s="20">
        <f t="shared" si="2"/>
        <v>0</v>
      </c>
      <c r="J46" s="377"/>
      <c r="K46" s="21">
        <f t="shared" si="4"/>
        <v>0</v>
      </c>
      <c r="L46" s="437"/>
      <c r="M46" s="103">
        <f>HLOOKUP(M$2,'Centres d''intérêt 5'!$E$1:$O$72,ROW()-1,)</f>
        <v>0</v>
      </c>
      <c r="N46" s="104">
        <f>HLOOKUP(N$2,'Centres d''intérêt 5'!$E$1:$O$72,ROW()-1,)</f>
        <v>0</v>
      </c>
      <c r="O46" s="104">
        <f>HLOOKUP(O$2,'Centres d''intérêt 5'!$E$1:$O$72,ROW()-1,)</f>
        <v>0</v>
      </c>
      <c r="P46" s="104">
        <f>HLOOKUP(P$2,'Centres d''intérêt 5'!$E$1:$O$72,ROW()-1,)</f>
        <v>0</v>
      </c>
      <c r="Q46" s="104">
        <f>HLOOKUP(Q$2,'Centres d''intérêt 5'!$E$1:$O$72,ROW()-1,)</f>
        <v>0</v>
      </c>
      <c r="R46" s="104">
        <f>HLOOKUP(R$2,'Centres d''intérêt 5'!$E$1:$O$72,ROW()-1,)</f>
        <v>0</v>
      </c>
      <c r="S46" s="104">
        <f>HLOOKUP(S$2,'Centres d''intérêt 5'!$E$1:$O$72,ROW()-1,)</f>
        <v>0</v>
      </c>
      <c r="T46" s="104">
        <f>HLOOKUP(T$2,'Centres d''intérêt 5'!$E$1:$O$72,ROW()-1,)</f>
        <v>0</v>
      </c>
      <c r="U46" s="104">
        <f>HLOOKUP(U$2,'Centres d''intérêt 5'!$E$1:$O$72,ROW()-1,)</f>
        <v>0</v>
      </c>
      <c r="V46" s="104">
        <f>HLOOKUP(V$2,'Centres d''intérêt 5'!$E$1:$O$72,ROW()-1,)</f>
        <v>0</v>
      </c>
      <c r="W46" s="103">
        <f>HLOOKUP(W$2,'Centres d''intérêt 4'!$E$1:$O$72,ROW()-1,)</f>
        <v>0</v>
      </c>
      <c r="X46" s="104">
        <f>HLOOKUP(X$2,'Centres d''intérêt 4'!$E$1:$O$72,ROW()-1,)</f>
        <v>0</v>
      </c>
      <c r="Y46" s="104">
        <f>HLOOKUP(Y$2,'Centres d''intérêt 4'!$E$1:$O$72,ROW()-1,)</f>
        <v>0</v>
      </c>
      <c r="Z46" s="104">
        <f>HLOOKUP(Z$2,'Centres d''intérêt 4'!$E$1:$O$72,ROW()-1,)</f>
        <v>0</v>
      </c>
      <c r="AA46" s="104">
        <f>HLOOKUP(AA$2,'Centres d''intérêt 4'!$E$1:$O$72,ROW()-1,)</f>
        <v>0</v>
      </c>
      <c r="AB46" s="104">
        <f>HLOOKUP(AB$2,'Centres d''intérêt 4'!$E$1:$O$72,ROW()-1,)</f>
        <v>0</v>
      </c>
      <c r="AC46" s="104">
        <f>HLOOKUP(AC$2,'Centres d''intérêt 4'!$E$1:$O$72,ROW()-1,)</f>
        <v>0</v>
      </c>
      <c r="AD46" s="104">
        <f>HLOOKUP(AD$2,'Centres d''intérêt 4'!$E$1:$O$72,ROW()-1,)</f>
        <v>0</v>
      </c>
      <c r="AE46" s="104">
        <f>HLOOKUP(AE$2,'Centres d''intérêt 4'!$E$1:$O$72,ROW()-1,)</f>
        <v>0</v>
      </c>
      <c r="AF46" s="104">
        <f>HLOOKUP(AF$2,'Centres d''intérêt 4'!$E$1:$O$72,ROW()-1,)</f>
        <v>0</v>
      </c>
      <c r="AG46" s="103">
        <f>HLOOKUP(AG$2,'Centres d''intérêt 3'!$E$1:$P$72,ROW()-1,)</f>
        <v>0</v>
      </c>
      <c r="AH46" s="104">
        <f>HLOOKUP(AH$2,'Centres d''intérêt 3'!$E$1:$P$72,ROW()-1,)</f>
        <v>0</v>
      </c>
      <c r="AI46" s="104">
        <f>HLOOKUP(AI$2,'Centres d''intérêt 3'!$E$1:$P$72,ROW()-1,)</f>
        <v>0</v>
      </c>
      <c r="AJ46" s="104">
        <f>HLOOKUP(AJ$2,'Centres d''intérêt 3'!$E$1:$P$72,ROW()-1,)</f>
        <v>0</v>
      </c>
      <c r="AK46" s="104">
        <f>HLOOKUP(AK$2,'Centres d''intérêt 3'!$E$1:$P$72,ROW()-1,)</f>
        <v>0</v>
      </c>
      <c r="AL46" s="104">
        <f>HLOOKUP(AL$2,'Centres d''intérêt 3'!$E$1:$P$72,ROW()-1,)</f>
        <v>0</v>
      </c>
      <c r="AM46" s="104">
        <f>HLOOKUP(AM$2,'Centres d''intérêt 3'!$E$1:$P$72,ROW()-1,)</f>
        <v>0</v>
      </c>
      <c r="AN46" s="104">
        <f>HLOOKUP(AN$2,'Centres d''intérêt 3'!$E$1:$P$72,ROW()-1,)</f>
        <v>0</v>
      </c>
      <c r="AO46" s="104">
        <f>HLOOKUP(AO$2,'Centres d''intérêt 3'!$E$1:$P$72,ROW()-1,)</f>
        <v>0</v>
      </c>
      <c r="AP46" s="105">
        <f>HLOOKUP(AP$2,'Centres d''intérêt 3'!$E$1:$P$72,ROW()-1,)</f>
        <v>0</v>
      </c>
    </row>
    <row r="47" spans="1:42" ht="31.5">
      <c r="A47" s="422"/>
      <c r="B47" s="424"/>
      <c r="C47" s="427"/>
      <c r="D47" s="65" t="s">
        <v>95</v>
      </c>
      <c r="E47" s="48">
        <f t="shared" si="3"/>
        <v>0</v>
      </c>
      <c r="F47" s="377"/>
      <c r="G47" s="20">
        <f t="shared" si="6"/>
        <v>1</v>
      </c>
      <c r="H47" s="377"/>
      <c r="I47" s="20">
        <f t="shared" si="2"/>
        <v>0</v>
      </c>
      <c r="J47" s="377"/>
      <c r="K47" s="21">
        <f t="shared" si="4"/>
        <v>1</v>
      </c>
      <c r="L47" s="437"/>
      <c r="M47" s="103">
        <f>HLOOKUP(M$2,'Centres d''intérêt 5'!$E$1:$O$72,ROW()-1,)</f>
        <v>0</v>
      </c>
      <c r="N47" s="104">
        <f>HLOOKUP(N$2,'Centres d''intérêt 5'!$E$1:$O$72,ROW()-1,)</f>
        <v>0</v>
      </c>
      <c r="O47" s="104">
        <f>HLOOKUP(O$2,'Centres d''intérêt 5'!$E$1:$O$72,ROW()-1,)</f>
        <v>0</v>
      </c>
      <c r="P47" s="104">
        <f>HLOOKUP(P$2,'Centres d''intérêt 5'!$E$1:$O$72,ROW()-1,)</f>
        <v>0</v>
      </c>
      <c r="Q47" s="104">
        <f>HLOOKUP(Q$2,'Centres d''intérêt 5'!$E$1:$O$72,ROW()-1,)</f>
        <v>0</v>
      </c>
      <c r="R47" s="104">
        <f>HLOOKUP(R$2,'Centres d''intérêt 5'!$E$1:$O$72,ROW()-1,)</f>
        <v>0</v>
      </c>
      <c r="S47" s="104">
        <f>HLOOKUP(S$2,'Centres d''intérêt 5'!$E$1:$O$72,ROW()-1,)</f>
        <v>0</v>
      </c>
      <c r="T47" s="104">
        <f>HLOOKUP(T$2,'Centres d''intérêt 5'!$E$1:$O$72,ROW()-1,)</f>
        <v>0</v>
      </c>
      <c r="U47" s="104">
        <f>HLOOKUP(U$2,'Centres d''intérêt 5'!$E$1:$O$72,ROW()-1,)</f>
        <v>0</v>
      </c>
      <c r="V47" s="104">
        <f>HLOOKUP(V$2,'Centres d''intérêt 5'!$E$1:$O$72,ROW()-1,)</f>
        <v>0</v>
      </c>
      <c r="W47" s="103">
        <f>HLOOKUP(W$2,'Centres d''intérêt 4'!$E$1:$O$72,ROW()-1,)</f>
        <v>0</v>
      </c>
      <c r="X47" s="104">
        <f>HLOOKUP(X$2,'Centres d''intérêt 4'!$E$1:$O$72,ROW()-1,)</f>
        <v>0</v>
      </c>
      <c r="Y47" s="104">
        <f>HLOOKUP(Y$2,'Centres d''intérêt 4'!$E$1:$O$72,ROW()-1,)</f>
        <v>2</v>
      </c>
      <c r="Z47" s="104">
        <f>HLOOKUP(Z$2,'Centres d''intérêt 4'!$E$1:$O$72,ROW()-1,)</f>
        <v>0</v>
      </c>
      <c r="AA47" s="104">
        <f>HLOOKUP(AA$2,'Centres d''intérêt 4'!$E$1:$O$72,ROW()-1,)</f>
        <v>0</v>
      </c>
      <c r="AB47" s="104">
        <f>HLOOKUP(AB$2,'Centres d''intérêt 4'!$E$1:$O$72,ROW()-1,)</f>
        <v>0</v>
      </c>
      <c r="AC47" s="104">
        <f>HLOOKUP(AC$2,'Centres d''intérêt 4'!$E$1:$O$72,ROW()-1,)</f>
        <v>0</v>
      </c>
      <c r="AD47" s="104">
        <f>HLOOKUP(AD$2,'Centres d''intérêt 4'!$E$1:$O$72,ROW()-1,)</f>
        <v>0</v>
      </c>
      <c r="AE47" s="104">
        <f>HLOOKUP(AE$2,'Centres d''intérêt 4'!$E$1:$O$72,ROW()-1,)</f>
        <v>0</v>
      </c>
      <c r="AF47" s="104">
        <f>HLOOKUP(AF$2,'Centres d''intérêt 4'!$E$1:$O$72,ROW()-1,)</f>
        <v>0</v>
      </c>
      <c r="AG47" s="103">
        <f>HLOOKUP(AG$2,'Centres d''intérêt 3'!$E$1:$P$72,ROW()-1,)</f>
        <v>0</v>
      </c>
      <c r="AH47" s="104">
        <f>HLOOKUP(AH$2,'Centres d''intérêt 3'!$E$1:$P$72,ROW()-1,)</f>
        <v>0</v>
      </c>
      <c r="AI47" s="104">
        <f>HLOOKUP(AI$2,'Centres d''intérêt 3'!$E$1:$P$72,ROW()-1,)</f>
        <v>0</v>
      </c>
      <c r="AJ47" s="104">
        <f>HLOOKUP(AJ$2,'Centres d''intérêt 3'!$E$1:$P$72,ROW()-1,)</f>
        <v>0</v>
      </c>
      <c r="AK47" s="104">
        <f>HLOOKUP(AK$2,'Centres d''intérêt 3'!$E$1:$P$72,ROW()-1,)</f>
        <v>0</v>
      </c>
      <c r="AL47" s="104">
        <f>HLOOKUP(AL$2,'Centres d''intérêt 3'!$E$1:$P$72,ROW()-1,)</f>
        <v>0</v>
      </c>
      <c r="AM47" s="104">
        <f>HLOOKUP(AM$2,'Centres d''intérêt 3'!$E$1:$P$72,ROW()-1,)</f>
        <v>0</v>
      </c>
      <c r="AN47" s="104">
        <f>HLOOKUP(AN$2,'Centres d''intérêt 3'!$E$1:$P$72,ROW()-1,)</f>
        <v>0</v>
      </c>
      <c r="AO47" s="104">
        <f>HLOOKUP(AO$2,'Centres d''intérêt 3'!$E$1:$P$72,ROW()-1,)</f>
        <v>0</v>
      </c>
      <c r="AP47" s="105">
        <f>HLOOKUP(AP$2,'Centres d''intérêt 3'!$E$1:$P$72,ROW()-1,)</f>
        <v>0</v>
      </c>
    </row>
    <row r="48" spans="1:42" ht="31.5">
      <c r="A48" s="422"/>
      <c r="B48" s="424"/>
      <c r="C48" s="427"/>
      <c r="D48" s="65" t="s">
        <v>94</v>
      </c>
      <c r="E48" s="68">
        <f t="shared" si="3"/>
        <v>0</v>
      </c>
      <c r="F48" s="368"/>
      <c r="G48" s="69">
        <f t="shared" si="6"/>
        <v>0</v>
      </c>
      <c r="H48" s="368"/>
      <c r="I48" s="69">
        <f t="shared" si="2"/>
        <v>0</v>
      </c>
      <c r="J48" s="368"/>
      <c r="K48" s="67">
        <f t="shared" si="4"/>
        <v>0</v>
      </c>
      <c r="L48" s="438"/>
      <c r="M48" s="103">
        <f>HLOOKUP(M$2,'Centres d''intérêt 5'!$E$1:$O$72,ROW()-1,)</f>
        <v>0</v>
      </c>
      <c r="N48" s="104">
        <f>HLOOKUP(N$2,'Centres d''intérêt 5'!$E$1:$O$72,ROW()-1,)</f>
        <v>0</v>
      </c>
      <c r="O48" s="104">
        <f>HLOOKUP(O$2,'Centres d''intérêt 5'!$E$1:$O$72,ROW()-1,)</f>
        <v>0</v>
      </c>
      <c r="P48" s="104">
        <f>HLOOKUP(P$2,'Centres d''intérêt 5'!$E$1:$O$72,ROW()-1,)</f>
        <v>0</v>
      </c>
      <c r="Q48" s="104">
        <f>HLOOKUP(Q$2,'Centres d''intérêt 5'!$E$1:$O$72,ROW()-1,)</f>
        <v>0</v>
      </c>
      <c r="R48" s="104">
        <f>HLOOKUP(R$2,'Centres d''intérêt 5'!$E$1:$O$72,ROW()-1,)</f>
        <v>0</v>
      </c>
      <c r="S48" s="104">
        <f>HLOOKUP(S$2,'Centres d''intérêt 5'!$E$1:$O$72,ROW()-1,)</f>
        <v>0</v>
      </c>
      <c r="T48" s="104">
        <f>HLOOKUP(T$2,'Centres d''intérêt 5'!$E$1:$O$72,ROW()-1,)</f>
        <v>0</v>
      </c>
      <c r="U48" s="104">
        <f>HLOOKUP(U$2,'Centres d''intérêt 5'!$E$1:$O$72,ROW()-1,)</f>
        <v>0</v>
      </c>
      <c r="V48" s="104">
        <f>HLOOKUP(V$2,'Centres d''intérêt 5'!$E$1:$O$72,ROW()-1,)</f>
        <v>0</v>
      </c>
      <c r="W48" s="103">
        <f>HLOOKUP(W$2,'Centres d''intérêt 4'!$E$1:$O$72,ROW()-1,)</f>
        <v>0</v>
      </c>
      <c r="X48" s="104">
        <f>HLOOKUP(X$2,'Centres d''intérêt 4'!$E$1:$O$72,ROW()-1,)</f>
        <v>0</v>
      </c>
      <c r="Y48" s="104">
        <f>HLOOKUP(Y$2,'Centres d''intérêt 4'!$E$1:$O$72,ROW()-1,)</f>
        <v>0</v>
      </c>
      <c r="Z48" s="104">
        <f>HLOOKUP(Z$2,'Centres d''intérêt 4'!$E$1:$O$72,ROW()-1,)</f>
        <v>0</v>
      </c>
      <c r="AA48" s="104">
        <f>HLOOKUP(AA$2,'Centres d''intérêt 4'!$E$1:$O$72,ROW()-1,)</f>
        <v>0</v>
      </c>
      <c r="AB48" s="104">
        <f>HLOOKUP(AB$2,'Centres d''intérêt 4'!$E$1:$O$72,ROW()-1,)</f>
        <v>0</v>
      </c>
      <c r="AC48" s="104">
        <f>HLOOKUP(AC$2,'Centres d''intérêt 4'!$E$1:$O$72,ROW()-1,)</f>
        <v>0</v>
      </c>
      <c r="AD48" s="104">
        <f>HLOOKUP(AD$2,'Centres d''intérêt 4'!$E$1:$O$72,ROW()-1,)</f>
        <v>0</v>
      </c>
      <c r="AE48" s="104">
        <f>HLOOKUP(AE$2,'Centres d''intérêt 4'!$E$1:$O$72,ROW()-1,)</f>
        <v>0</v>
      </c>
      <c r="AF48" s="104">
        <f>HLOOKUP(AF$2,'Centres d''intérêt 4'!$E$1:$O$72,ROW()-1,)</f>
        <v>0</v>
      </c>
      <c r="AG48" s="103">
        <f>HLOOKUP(AG$2,'Centres d''intérêt 3'!$E$1:$P$72,ROW()-1,)</f>
        <v>0</v>
      </c>
      <c r="AH48" s="104">
        <f>HLOOKUP(AH$2,'Centres d''intérêt 3'!$E$1:$P$72,ROW()-1,)</f>
        <v>0</v>
      </c>
      <c r="AI48" s="104">
        <f>HLOOKUP(AI$2,'Centres d''intérêt 3'!$E$1:$P$72,ROW()-1,)</f>
        <v>0</v>
      </c>
      <c r="AJ48" s="104">
        <f>HLOOKUP(AJ$2,'Centres d''intérêt 3'!$E$1:$P$72,ROW()-1,)</f>
        <v>0</v>
      </c>
      <c r="AK48" s="104">
        <f>HLOOKUP(AK$2,'Centres d''intérêt 3'!$E$1:$P$72,ROW()-1,)</f>
        <v>0</v>
      </c>
      <c r="AL48" s="104">
        <f>HLOOKUP(AL$2,'Centres d''intérêt 3'!$E$1:$P$72,ROW()-1,)</f>
        <v>0</v>
      </c>
      <c r="AM48" s="104">
        <f>HLOOKUP(AM$2,'Centres d''intérêt 3'!$E$1:$P$72,ROW()-1,)</f>
        <v>0</v>
      </c>
      <c r="AN48" s="104">
        <f>HLOOKUP(AN$2,'Centres d''intérêt 3'!$E$1:$P$72,ROW()-1,)</f>
        <v>0</v>
      </c>
      <c r="AO48" s="104">
        <f>HLOOKUP(AO$2,'Centres d''intérêt 3'!$E$1:$P$72,ROW()-1,)</f>
        <v>0</v>
      </c>
      <c r="AP48" s="105">
        <f>HLOOKUP(AP$2,'Centres d''intérêt 3'!$E$1:$P$72,ROW()-1,)</f>
        <v>0</v>
      </c>
    </row>
    <row r="49" spans="1:42" ht="63">
      <c r="A49" s="422"/>
      <c r="B49" s="424"/>
      <c r="C49" s="171" t="s">
        <v>31</v>
      </c>
      <c r="D49" s="65" t="s">
        <v>98</v>
      </c>
      <c r="E49" s="24">
        <f t="shared" si="3"/>
        <v>0</v>
      </c>
      <c r="F49" s="303">
        <f>IF(E49&lt;&gt;0,1,0)</f>
        <v>0</v>
      </c>
      <c r="G49" s="26">
        <f t="shared" si="6"/>
        <v>1</v>
      </c>
      <c r="H49" s="303">
        <f>IF(G49&lt;&gt;0,1,0)</f>
        <v>1</v>
      </c>
      <c r="I49" s="26">
        <f t="shared" si="2"/>
        <v>0</v>
      </c>
      <c r="J49" s="303">
        <f>IF(I49&lt;&gt;0,1,0)</f>
        <v>0</v>
      </c>
      <c r="K49" s="25">
        <f t="shared" si="4"/>
        <v>1</v>
      </c>
      <c r="L49" s="294">
        <f>IF(K49&lt;&gt;0,1,0)</f>
        <v>1</v>
      </c>
      <c r="M49" s="103">
        <f>HLOOKUP(M$2,'Centres d''intérêt 5'!$E$1:$O$72,ROW()-1,)</f>
        <v>0</v>
      </c>
      <c r="N49" s="104">
        <f>HLOOKUP(N$2,'Centres d''intérêt 5'!$E$1:$O$72,ROW()-1,)</f>
        <v>0</v>
      </c>
      <c r="O49" s="104">
        <f>HLOOKUP(O$2,'Centres d''intérêt 5'!$E$1:$O$72,ROW()-1,)</f>
        <v>0</v>
      </c>
      <c r="P49" s="104">
        <f>HLOOKUP(P$2,'Centres d''intérêt 5'!$E$1:$O$72,ROW()-1,)</f>
        <v>0</v>
      </c>
      <c r="Q49" s="104">
        <f>HLOOKUP(Q$2,'Centres d''intérêt 5'!$E$1:$O$72,ROW()-1,)</f>
        <v>0</v>
      </c>
      <c r="R49" s="104">
        <f>HLOOKUP(R$2,'Centres d''intérêt 5'!$E$1:$O$72,ROW()-1,)</f>
        <v>0</v>
      </c>
      <c r="S49" s="104">
        <f>HLOOKUP(S$2,'Centres d''intérêt 5'!$E$1:$O$72,ROW()-1,)</f>
        <v>0</v>
      </c>
      <c r="T49" s="104">
        <f>HLOOKUP(T$2,'Centres d''intérêt 5'!$E$1:$O$72,ROW()-1,)</f>
        <v>0</v>
      </c>
      <c r="U49" s="104">
        <f>HLOOKUP(U$2,'Centres d''intérêt 5'!$E$1:$O$72,ROW()-1,)</f>
        <v>0</v>
      </c>
      <c r="V49" s="104">
        <f>HLOOKUP(V$2,'Centres d''intérêt 5'!$E$1:$O$72,ROW()-1,)</f>
        <v>0</v>
      </c>
      <c r="W49" s="103">
        <f>HLOOKUP(W$2,'Centres d''intérêt 4'!$E$1:$O$72,ROW()-1,)</f>
        <v>0</v>
      </c>
      <c r="X49" s="104">
        <f>HLOOKUP(X$2,'Centres d''intérêt 4'!$E$1:$O$72,ROW()-1,)</f>
        <v>0</v>
      </c>
      <c r="Y49" s="104" t="str">
        <f>HLOOKUP(Y$2,'Centres d''intérêt 4'!$E$1:$O$72,ROW()-1,)</f>
        <v>2'</v>
      </c>
      <c r="Z49" s="104">
        <f>HLOOKUP(Z$2,'Centres d''intérêt 4'!$E$1:$O$72,ROW()-1,)</f>
        <v>0</v>
      </c>
      <c r="AA49" s="104">
        <f>HLOOKUP(AA$2,'Centres d''intérêt 4'!$E$1:$O$72,ROW()-1,)</f>
        <v>0</v>
      </c>
      <c r="AB49" s="104">
        <f>HLOOKUP(AB$2,'Centres d''intérêt 4'!$E$1:$O$72,ROW()-1,)</f>
        <v>0</v>
      </c>
      <c r="AC49" s="104">
        <f>HLOOKUP(AC$2,'Centres d''intérêt 4'!$E$1:$O$72,ROW()-1,)</f>
        <v>0</v>
      </c>
      <c r="AD49" s="104">
        <f>HLOOKUP(AD$2,'Centres d''intérêt 4'!$E$1:$O$72,ROW()-1,)</f>
        <v>0</v>
      </c>
      <c r="AE49" s="104">
        <f>HLOOKUP(AE$2,'Centres d''intérêt 4'!$E$1:$O$72,ROW()-1,)</f>
        <v>0</v>
      </c>
      <c r="AF49" s="104">
        <f>HLOOKUP(AF$2,'Centres d''intérêt 4'!$E$1:$O$72,ROW()-1,)</f>
        <v>0</v>
      </c>
      <c r="AG49" s="103">
        <f>HLOOKUP(AG$2,'Centres d''intérêt 3'!$E$1:$P$72,ROW()-1,)</f>
        <v>0</v>
      </c>
      <c r="AH49" s="104">
        <f>HLOOKUP(AH$2,'Centres d''intérêt 3'!$E$1:$P$72,ROW()-1,)</f>
        <v>0</v>
      </c>
      <c r="AI49" s="104">
        <f>HLOOKUP(AI$2,'Centres d''intérêt 3'!$E$1:$P$72,ROW()-1,)</f>
        <v>0</v>
      </c>
      <c r="AJ49" s="104">
        <f>HLOOKUP(AJ$2,'Centres d''intérêt 3'!$E$1:$P$72,ROW()-1,)</f>
        <v>0</v>
      </c>
      <c r="AK49" s="104">
        <f>HLOOKUP(AK$2,'Centres d''intérêt 3'!$E$1:$P$72,ROW()-1,)</f>
        <v>0</v>
      </c>
      <c r="AL49" s="104">
        <f>HLOOKUP(AL$2,'Centres d''intérêt 3'!$E$1:$P$72,ROW()-1,)</f>
        <v>0</v>
      </c>
      <c r="AM49" s="104">
        <f>HLOOKUP(AM$2,'Centres d''intérêt 3'!$E$1:$P$72,ROW()-1,)</f>
        <v>0</v>
      </c>
      <c r="AN49" s="104">
        <f>HLOOKUP(AN$2,'Centres d''intérêt 3'!$E$1:$P$72,ROW()-1,)</f>
        <v>0</v>
      </c>
      <c r="AO49" s="104">
        <f>HLOOKUP(AO$2,'Centres d''intérêt 3'!$E$1:$P$72,ROW()-1,)</f>
        <v>0</v>
      </c>
      <c r="AP49" s="105">
        <f>HLOOKUP(AP$2,'Centres d''intérêt 3'!$E$1:$P$72,ROW()-1,)</f>
        <v>0</v>
      </c>
    </row>
    <row r="50" spans="1:42" ht="80.099999999999994" customHeight="1">
      <c r="A50" s="422"/>
      <c r="B50" s="424" t="s">
        <v>14</v>
      </c>
      <c r="C50" s="171" t="s">
        <v>99</v>
      </c>
      <c r="D50" s="65" t="s">
        <v>93</v>
      </c>
      <c r="E50" s="24">
        <f t="shared" si="3"/>
        <v>0</v>
      </c>
      <c r="F50" s="303">
        <f>IF(E50&lt;&gt;0,1,0)</f>
        <v>0</v>
      </c>
      <c r="G50" s="26">
        <f t="shared" si="6"/>
        <v>0</v>
      </c>
      <c r="H50" s="303">
        <f>IF(G50&lt;&gt;0,1,0)</f>
        <v>0</v>
      </c>
      <c r="I50" s="26">
        <f t="shared" si="2"/>
        <v>0</v>
      </c>
      <c r="J50" s="303">
        <f>IF(I50&lt;&gt;0,1,0)</f>
        <v>0</v>
      </c>
      <c r="K50" s="25">
        <f t="shared" si="4"/>
        <v>0</v>
      </c>
      <c r="L50" s="294">
        <f>IF(K50&lt;&gt;0,1,0)</f>
        <v>0</v>
      </c>
      <c r="M50" s="103">
        <f>HLOOKUP(M$2,'Centres d''intérêt 5'!$E$1:$O$72,ROW()-1,)</f>
        <v>0</v>
      </c>
      <c r="N50" s="104">
        <f>HLOOKUP(N$2,'Centres d''intérêt 5'!$E$1:$O$72,ROW()-1,)</f>
        <v>0</v>
      </c>
      <c r="O50" s="104">
        <f>HLOOKUP(O$2,'Centres d''intérêt 5'!$E$1:$O$72,ROW()-1,)</f>
        <v>0</v>
      </c>
      <c r="P50" s="104">
        <f>HLOOKUP(P$2,'Centres d''intérêt 5'!$E$1:$O$72,ROW()-1,)</f>
        <v>0</v>
      </c>
      <c r="Q50" s="104">
        <f>HLOOKUP(Q$2,'Centres d''intérêt 5'!$E$1:$O$72,ROW()-1,)</f>
        <v>0</v>
      </c>
      <c r="R50" s="104">
        <f>HLOOKUP(R$2,'Centres d''intérêt 5'!$E$1:$O$72,ROW()-1,)</f>
        <v>0</v>
      </c>
      <c r="S50" s="104">
        <f>HLOOKUP(S$2,'Centres d''intérêt 5'!$E$1:$O$72,ROW()-1,)</f>
        <v>0</v>
      </c>
      <c r="T50" s="104">
        <f>HLOOKUP(T$2,'Centres d''intérêt 5'!$E$1:$O$72,ROW()-1,)</f>
        <v>0</v>
      </c>
      <c r="U50" s="104">
        <f>HLOOKUP(U$2,'Centres d''intérêt 5'!$E$1:$O$72,ROW()-1,)</f>
        <v>0</v>
      </c>
      <c r="V50" s="104">
        <f>HLOOKUP(V$2,'Centres d''intérêt 5'!$E$1:$O$72,ROW()-1,)</f>
        <v>0</v>
      </c>
      <c r="W50" s="103">
        <f>HLOOKUP(W$2,'Centres d''intérêt 4'!$E$1:$O$72,ROW()-1,)</f>
        <v>0</v>
      </c>
      <c r="X50" s="104">
        <f>HLOOKUP(X$2,'Centres d''intérêt 4'!$E$1:$O$72,ROW()-1,)</f>
        <v>0</v>
      </c>
      <c r="Y50" s="104">
        <f>HLOOKUP(Y$2,'Centres d''intérêt 4'!$E$1:$O$72,ROW()-1,)</f>
        <v>0</v>
      </c>
      <c r="Z50" s="104">
        <f>HLOOKUP(Z$2,'Centres d''intérêt 4'!$E$1:$O$72,ROW()-1,)</f>
        <v>0</v>
      </c>
      <c r="AA50" s="104">
        <f>HLOOKUP(AA$2,'Centres d''intérêt 4'!$E$1:$O$72,ROW()-1,)</f>
        <v>0</v>
      </c>
      <c r="AB50" s="104">
        <f>HLOOKUP(AB$2,'Centres d''intérêt 4'!$E$1:$O$72,ROW()-1,)</f>
        <v>0</v>
      </c>
      <c r="AC50" s="104">
        <f>HLOOKUP(AC$2,'Centres d''intérêt 4'!$E$1:$O$72,ROW()-1,)</f>
        <v>0</v>
      </c>
      <c r="AD50" s="104">
        <f>HLOOKUP(AD$2,'Centres d''intérêt 4'!$E$1:$O$72,ROW()-1,)</f>
        <v>0</v>
      </c>
      <c r="AE50" s="104">
        <f>HLOOKUP(AE$2,'Centres d''intérêt 4'!$E$1:$O$72,ROW()-1,)</f>
        <v>0</v>
      </c>
      <c r="AF50" s="104">
        <f>HLOOKUP(AF$2,'Centres d''intérêt 4'!$E$1:$O$72,ROW()-1,)</f>
        <v>0</v>
      </c>
      <c r="AG50" s="103">
        <f>HLOOKUP(AG$2,'Centres d''intérêt 3'!$E$1:$P$72,ROW()-1,)</f>
        <v>0</v>
      </c>
      <c r="AH50" s="104">
        <f>HLOOKUP(AH$2,'Centres d''intérêt 3'!$E$1:$P$72,ROW()-1,)</f>
        <v>0</v>
      </c>
      <c r="AI50" s="104">
        <f>HLOOKUP(AI$2,'Centres d''intérêt 3'!$E$1:$P$72,ROW()-1,)</f>
        <v>0</v>
      </c>
      <c r="AJ50" s="104">
        <f>HLOOKUP(AJ$2,'Centres d''intérêt 3'!$E$1:$P$72,ROW()-1,)</f>
        <v>0</v>
      </c>
      <c r="AK50" s="104">
        <f>HLOOKUP(AK$2,'Centres d''intérêt 3'!$E$1:$P$72,ROW()-1,)</f>
        <v>0</v>
      </c>
      <c r="AL50" s="104">
        <f>HLOOKUP(AL$2,'Centres d''intérêt 3'!$E$1:$P$72,ROW()-1,)</f>
        <v>0</v>
      </c>
      <c r="AM50" s="104">
        <f>HLOOKUP(AM$2,'Centres d''intérêt 3'!$E$1:$P$72,ROW()-1,)</f>
        <v>0</v>
      </c>
      <c r="AN50" s="104">
        <f>HLOOKUP(AN$2,'Centres d''intérêt 3'!$E$1:$P$72,ROW()-1,)</f>
        <v>0</v>
      </c>
      <c r="AO50" s="104">
        <f>HLOOKUP(AO$2,'Centres d''intérêt 3'!$E$1:$P$72,ROW()-1,)</f>
        <v>0</v>
      </c>
      <c r="AP50" s="105">
        <f>HLOOKUP(AP$2,'Centres d''intérêt 3'!$E$1:$P$72,ROW()-1,)</f>
        <v>0</v>
      </c>
    </row>
    <row r="51" spans="1:42" ht="79.5" thickBot="1">
      <c r="A51" s="423"/>
      <c r="B51" s="425"/>
      <c r="C51" s="172" t="s">
        <v>100</v>
      </c>
      <c r="D51" s="158" t="s">
        <v>101</v>
      </c>
      <c r="E51" s="159">
        <f t="shared" si="3"/>
        <v>0</v>
      </c>
      <c r="F51" s="304">
        <f>IF(E51&lt;&gt;0,1,0)</f>
        <v>0</v>
      </c>
      <c r="G51" s="160">
        <f t="shared" si="6"/>
        <v>1</v>
      </c>
      <c r="H51" s="304">
        <f>IF(G51&lt;&gt;0,1,0)</f>
        <v>1</v>
      </c>
      <c r="I51" s="160">
        <f t="shared" si="2"/>
        <v>0</v>
      </c>
      <c r="J51" s="304">
        <f>IF(I51&lt;&gt;0,1,0)</f>
        <v>0</v>
      </c>
      <c r="K51" s="161">
        <f t="shared" si="4"/>
        <v>1</v>
      </c>
      <c r="L51" s="295">
        <f>IF(K51&lt;&gt;0,1,0)</f>
        <v>1</v>
      </c>
      <c r="M51" s="106">
        <f>HLOOKUP(M$2,'Centres d''intérêt 5'!$E$1:$O$72,ROW()-1,)</f>
        <v>0</v>
      </c>
      <c r="N51" s="107">
        <f>HLOOKUP(N$2,'Centres d''intérêt 5'!$E$1:$O$72,ROW()-1,)</f>
        <v>0</v>
      </c>
      <c r="O51" s="107">
        <f>HLOOKUP(O$2,'Centres d''intérêt 5'!$E$1:$O$72,ROW()-1,)</f>
        <v>0</v>
      </c>
      <c r="P51" s="107">
        <f>HLOOKUP(P$2,'Centres d''intérêt 5'!$E$1:$O$72,ROW()-1,)</f>
        <v>0</v>
      </c>
      <c r="Q51" s="107">
        <f>HLOOKUP(Q$2,'Centres d''intérêt 5'!$E$1:$O$72,ROW()-1,)</f>
        <v>0</v>
      </c>
      <c r="R51" s="107">
        <f>HLOOKUP(R$2,'Centres d''intérêt 5'!$E$1:$O$72,ROW()-1,)</f>
        <v>0</v>
      </c>
      <c r="S51" s="107">
        <f>HLOOKUP(S$2,'Centres d''intérêt 5'!$E$1:$O$72,ROW()-1,)</f>
        <v>0</v>
      </c>
      <c r="T51" s="107">
        <f>HLOOKUP(T$2,'Centres d''intérêt 5'!$E$1:$O$72,ROW()-1,)</f>
        <v>0</v>
      </c>
      <c r="U51" s="107">
        <f>HLOOKUP(U$2,'Centres d''intérêt 5'!$E$1:$O$72,ROW()-1,)</f>
        <v>0</v>
      </c>
      <c r="V51" s="107">
        <f>HLOOKUP(V$2,'Centres d''intérêt 5'!$E$1:$O$72,ROW()-1,)</f>
        <v>0</v>
      </c>
      <c r="W51" s="106">
        <f>HLOOKUP(W$2,'Centres d''intérêt 4'!$E$1:$O$72,ROW()-1,)</f>
        <v>0</v>
      </c>
      <c r="X51" s="107">
        <f>HLOOKUP(X$2,'Centres d''intérêt 4'!$E$1:$O$72,ROW()-1,)</f>
        <v>0</v>
      </c>
      <c r="Y51" s="107">
        <f>HLOOKUP(Y$2,'Centres d''intérêt 4'!$E$1:$O$72,ROW()-1,)</f>
        <v>0</v>
      </c>
      <c r="Z51" s="107">
        <f>HLOOKUP(Z$2,'Centres d''intérêt 4'!$E$1:$O$72,ROW()-1,)</f>
        <v>0</v>
      </c>
      <c r="AA51" s="107">
        <f>HLOOKUP(AA$2,'Centres d''intérêt 4'!$E$1:$O$72,ROW()-1,)</f>
        <v>17</v>
      </c>
      <c r="AB51" s="107">
        <f>HLOOKUP(AB$2,'Centres d''intérêt 4'!$E$1:$O$72,ROW()-1,)</f>
        <v>0</v>
      </c>
      <c r="AC51" s="107">
        <f>HLOOKUP(AC$2,'Centres d''intérêt 4'!$E$1:$O$72,ROW()-1,)</f>
        <v>0</v>
      </c>
      <c r="AD51" s="107">
        <f>HLOOKUP(AD$2,'Centres d''intérêt 4'!$E$1:$O$72,ROW()-1,)</f>
        <v>0</v>
      </c>
      <c r="AE51" s="107">
        <f>HLOOKUP(AE$2,'Centres d''intérêt 4'!$E$1:$O$72,ROW()-1,)</f>
        <v>0</v>
      </c>
      <c r="AF51" s="107">
        <f>HLOOKUP(AF$2,'Centres d''intérêt 4'!$E$1:$O$72,ROW()-1,)</f>
        <v>0</v>
      </c>
      <c r="AG51" s="106">
        <f>HLOOKUP(AG$2,'Centres d''intérêt 3'!$E$1:$P$72,ROW()-1,)</f>
        <v>0</v>
      </c>
      <c r="AH51" s="107">
        <f>HLOOKUP(AH$2,'Centres d''intérêt 3'!$E$1:$P$72,ROW()-1,)</f>
        <v>0</v>
      </c>
      <c r="AI51" s="107">
        <f>HLOOKUP(AI$2,'Centres d''intérêt 3'!$E$1:$P$72,ROW()-1,)</f>
        <v>0</v>
      </c>
      <c r="AJ51" s="107">
        <f>HLOOKUP(AJ$2,'Centres d''intérêt 3'!$E$1:$P$72,ROW()-1,)</f>
        <v>0</v>
      </c>
      <c r="AK51" s="107">
        <f>HLOOKUP(AK$2,'Centres d''intérêt 3'!$E$1:$P$72,ROW()-1,)</f>
        <v>0</v>
      </c>
      <c r="AL51" s="107">
        <f>HLOOKUP(AL$2,'Centres d''intérêt 3'!$E$1:$P$72,ROW()-1,)</f>
        <v>0</v>
      </c>
      <c r="AM51" s="107">
        <f>HLOOKUP(AM$2,'Centres d''intérêt 3'!$E$1:$P$72,ROW()-1,)</f>
        <v>0</v>
      </c>
      <c r="AN51" s="107">
        <f>HLOOKUP(AN$2,'Centres d''intérêt 3'!$E$1:$P$72,ROW()-1,)</f>
        <v>0</v>
      </c>
      <c r="AO51" s="107">
        <f>HLOOKUP(AO$2,'Centres d''intérêt 3'!$E$1:$P$72,ROW()-1,)</f>
        <v>0</v>
      </c>
      <c r="AP51" s="108">
        <f>HLOOKUP(AP$2,'Centres d''intérêt 3'!$E$1:$P$72,ROW()-1,)</f>
        <v>0</v>
      </c>
    </row>
    <row r="52" spans="1:42" ht="63.95" customHeight="1">
      <c r="A52" s="387" t="s">
        <v>15</v>
      </c>
      <c r="B52" s="387" t="s">
        <v>16</v>
      </c>
      <c r="C52" s="378" t="s">
        <v>106</v>
      </c>
      <c r="D52" s="324" t="s">
        <v>103</v>
      </c>
      <c r="E52" s="109">
        <f t="shared" si="3"/>
        <v>0</v>
      </c>
      <c r="F52" s="458">
        <f>IF(SUM(E52:E54)&lt;&gt;0,COUNTIF((E52:E54),"&lt;&gt;"&amp;"0")/3,0)</f>
        <v>0</v>
      </c>
      <c r="G52" s="110">
        <f t="shared" si="6"/>
        <v>0</v>
      </c>
      <c r="H52" s="458">
        <f>IF(SUM(G52:G54)&lt;&gt;0,COUNTIF((G52:G54),"&lt;&gt;"&amp;"0")/3,0)</f>
        <v>0</v>
      </c>
      <c r="I52" s="110">
        <f t="shared" si="2"/>
        <v>0</v>
      </c>
      <c r="J52" s="458">
        <f>IF(SUM(I52:I54)&lt;&gt;0,COUNTIF((I52:I54),"&lt;&gt;"&amp;"0")/3,0)</f>
        <v>0</v>
      </c>
      <c r="K52" s="111">
        <f t="shared" si="4"/>
        <v>0</v>
      </c>
      <c r="L52" s="458">
        <f>IF(SUM(K52:K54)&lt;&gt;0,COUNTIF((K52:K54),"&lt;&gt;"&amp;"0")/3,0)</f>
        <v>0</v>
      </c>
      <c r="M52" s="112">
        <f>HLOOKUP(M$2,'Centres d''intérêt 5'!$E$1:$O$72,ROW()-1,)</f>
        <v>0</v>
      </c>
      <c r="N52" s="113">
        <f>HLOOKUP(N$2,'Centres d''intérêt 5'!$E$1:$O$72,ROW()-1,)</f>
        <v>0</v>
      </c>
      <c r="O52" s="113">
        <f>HLOOKUP(O$2,'Centres d''intérêt 5'!$E$1:$O$72,ROW()-1,)</f>
        <v>0</v>
      </c>
      <c r="P52" s="113">
        <f>HLOOKUP(P$2,'Centres d''intérêt 5'!$E$1:$O$72,ROW()-1,)</f>
        <v>0</v>
      </c>
      <c r="Q52" s="113">
        <f>HLOOKUP(Q$2,'Centres d''intérêt 5'!$E$1:$O$72,ROW()-1,)</f>
        <v>0</v>
      </c>
      <c r="R52" s="113">
        <f>HLOOKUP(R$2,'Centres d''intérêt 5'!$E$1:$O$72,ROW()-1,)</f>
        <v>0</v>
      </c>
      <c r="S52" s="113">
        <f>HLOOKUP(S$2,'Centres d''intérêt 5'!$E$1:$O$72,ROW()-1,)</f>
        <v>0</v>
      </c>
      <c r="T52" s="113">
        <f>HLOOKUP(T$2,'Centres d''intérêt 5'!$E$1:$O$72,ROW()-1,)</f>
        <v>0</v>
      </c>
      <c r="U52" s="113">
        <f>HLOOKUP(U$2,'Centres d''intérêt 5'!$E$1:$O$72,ROW()-1,)</f>
        <v>0</v>
      </c>
      <c r="V52" s="114">
        <f>HLOOKUP(V$2,'Centres d''intérêt 5'!$E$1:$O$72,ROW()-1,)</f>
        <v>0</v>
      </c>
      <c r="W52" s="112">
        <f>HLOOKUP(W$2,'Centres d''intérêt 4'!$E$1:$O$72,ROW()-1,)</f>
        <v>0</v>
      </c>
      <c r="X52" s="113">
        <f>HLOOKUP(X$2,'Centres d''intérêt 4'!$E$1:$O$72,ROW()-1,)</f>
        <v>0</v>
      </c>
      <c r="Y52" s="113">
        <f>HLOOKUP(Y$2,'Centres d''intérêt 4'!$E$1:$O$72,ROW()-1,)</f>
        <v>0</v>
      </c>
      <c r="Z52" s="113">
        <f>HLOOKUP(Z$2,'Centres d''intérêt 4'!$E$1:$O$72,ROW()-1,)</f>
        <v>0</v>
      </c>
      <c r="AA52" s="113">
        <f>HLOOKUP(AA$2,'Centres d''intérêt 4'!$E$1:$O$72,ROW()-1,)</f>
        <v>0</v>
      </c>
      <c r="AB52" s="113">
        <f>HLOOKUP(AB$2,'Centres d''intérêt 4'!$E$1:$O$72,ROW()-1,)</f>
        <v>0</v>
      </c>
      <c r="AC52" s="113">
        <f>HLOOKUP(AC$2,'Centres d''intérêt 4'!$E$1:$O$72,ROW()-1,)</f>
        <v>0</v>
      </c>
      <c r="AD52" s="113">
        <f>HLOOKUP(AD$2,'Centres d''intérêt 4'!$E$1:$O$72,ROW()-1,)</f>
        <v>0</v>
      </c>
      <c r="AE52" s="113">
        <f>HLOOKUP(AE$2,'Centres d''intérêt 4'!$E$1:$O$72,ROW()-1,)</f>
        <v>0</v>
      </c>
      <c r="AF52" s="114">
        <f>HLOOKUP(AF$2,'Centres d''intérêt 4'!$E$1:$O$72,ROW()-1,)</f>
        <v>0</v>
      </c>
      <c r="AG52" s="112">
        <f>HLOOKUP(AG$2,'Centres d''intérêt 3'!$E$1:$P$72,ROW()-1,)</f>
        <v>0</v>
      </c>
      <c r="AH52" s="113">
        <f>HLOOKUP(AH$2,'Centres d''intérêt 3'!$E$1:$P$72,ROW()-1,)</f>
        <v>0</v>
      </c>
      <c r="AI52" s="113">
        <f>HLOOKUP(AI$2,'Centres d''intérêt 3'!$E$1:$P$72,ROW()-1,)</f>
        <v>0</v>
      </c>
      <c r="AJ52" s="113">
        <f>HLOOKUP(AJ$2,'Centres d''intérêt 3'!$E$1:$P$72,ROW()-1,)</f>
        <v>0</v>
      </c>
      <c r="AK52" s="113">
        <f>HLOOKUP(AK$2,'Centres d''intérêt 3'!$E$1:$P$72,ROW()-1,)</f>
        <v>0</v>
      </c>
      <c r="AL52" s="113">
        <f>HLOOKUP(AL$2,'Centres d''intérêt 3'!$E$1:$P$72,ROW()-1,)</f>
        <v>0</v>
      </c>
      <c r="AM52" s="113">
        <f>HLOOKUP(AM$2,'Centres d''intérêt 3'!$E$1:$P$72,ROW()-1,)</f>
        <v>0</v>
      </c>
      <c r="AN52" s="113">
        <f>HLOOKUP(AN$2,'Centres d''intérêt 3'!$E$1:$P$72,ROW()-1,)</f>
        <v>0</v>
      </c>
      <c r="AO52" s="113">
        <f>HLOOKUP(AO$2,'Centres d''intérêt 3'!$E$1:$P$72,ROW()-1,)</f>
        <v>0</v>
      </c>
      <c r="AP52" s="114">
        <f>HLOOKUP(AP$2,'Centres d''intérêt 3'!$E$1:$P$72,ROW()-1,)</f>
        <v>0</v>
      </c>
    </row>
    <row r="53" spans="1:42" ht="63">
      <c r="A53" s="385"/>
      <c r="B53" s="385"/>
      <c r="C53" s="379"/>
      <c r="D53" s="325" t="s">
        <v>104</v>
      </c>
      <c r="E53" s="76">
        <f t="shared" si="3"/>
        <v>0</v>
      </c>
      <c r="F53" s="457"/>
      <c r="G53" s="70">
        <f t="shared" si="6"/>
        <v>0</v>
      </c>
      <c r="H53" s="457"/>
      <c r="I53" s="70">
        <f t="shared" si="2"/>
        <v>0</v>
      </c>
      <c r="J53" s="457"/>
      <c r="K53" s="72">
        <f t="shared" si="4"/>
        <v>0</v>
      </c>
      <c r="L53" s="457"/>
      <c r="M53" s="115">
        <f>HLOOKUP(M$2,'Centres d''intérêt 5'!$E$1:$O$72,ROW()-1,)</f>
        <v>0</v>
      </c>
      <c r="N53" s="116">
        <f>HLOOKUP(N$2,'Centres d''intérêt 5'!$E$1:$O$72,ROW()-1,)</f>
        <v>0</v>
      </c>
      <c r="O53" s="116">
        <f>HLOOKUP(O$2,'Centres d''intérêt 5'!$E$1:$O$72,ROW()-1,)</f>
        <v>0</v>
      </c>
      <c r="P53" s="116">
        <f>HLOOKUP(P$2,'Centres d''intérêt 5'!$E$1:$O$72,ROW()-1,)</f>
        <v>0</v>
      </c>
      <c r="Q53" s="116">
        <f>HLOOKUP(Q$2,'Centres d''intérêt 5'!$E$1:$O$72,ROW()-1,)</f>
        <v>0</v>
      </c>
      <c r="R53" s="116">
        <f>HLOOKUP(R$2,'Centres d''intérêt 5'!$E$1:$O$72,ROW()-1,)</f>
        <v>0</v>
      </c>
      <c r="S53" s="116">
        <f>HLOOKUP(S$2,'Centres d''intérêt 5'!$E$1:$O$72,ROW()-1,)</f>
        <v>0</v>
      </c>
      <c r="T53" s="116">
        <f>HLOOKUP(T$2,'Centres d''intérêt 5'!$E$1:$O$72,ROW()-1,)</f>
        <v>0</v>
      </c>
      <c r="U53" s="116">
        <f>HLOOKUP(U$2,'Centres d''intérêt 5'!$E$1:$O$72,ROW()-1,)</f>
        <v>0</v>
      </c>
      <c r="V53" s="117">
        <f>HLOOKUP(V$2,'Centres d''intérêt 5'!$E$1:$O$72,ROW()-1,)</f>
        <v>0</v>
      </c>
      <c r="W53" s="115">
        <f>HLOOKUP(W$2,'Centres d''intérêt 4'!$E$1:$O$72,ROW()-1,)</f>
        <v>0</v>
      </c>
      <c r="X53" s="116">
        <f>HLOOKUP(X$2,'Centres d''intérêt 4'!$E$1:$O$72,ROW()-1,)</f>
        <v>0</v>
      </c>
      <c r="Y53" s="116">
        <f>HLOOKUP(Y$2,'Centres d''intérêt 4'!$E$1:$O$72,ROW()-1,)</f>
        <v>0</v>
      </c>
      <c r="Z53" s="116">
        <f>HLOOKUP(Z$2,'Centres d''intérêt 4'!$E$1:$O$72,ROW()-1,)</f>
        <v>0</v>
      </c>
      <c r="AA53" s="116">
        <f>HLOOKUP(AA$2,'Centres d''intérêt 4'!$E$1:$O$72,ROW()-1,)</f>
        <v>0</v>
      </c>
      <c r="AB53" s="116">
        <f>HLOOKUP(AB$2,'Centres d''intérêt 4'!$E$1:$O$72,ROW()-1,)</f>
        <v>0</v>
      </c>
      <c r="AC53" s="116">
        <f>HLOOKUP(AC$2,'Centres d''intérêt 4'!$E$1:$O$72,ROW()-1,)</f>
        <v>0</v>
      </c>
      <c r="AD53" s="116">
        <f>HLOOKUP(AD$2,'Centres d''intérêt 4'!$E$1:$O$72,ROW()-1,)</f>
        <v>0</v>
      </c>
      <c r="AE53" s="116">
        <f>HLOOKUP(AE$2,'Centres d''intérêt 4'!$E$1:$O$72,ROW()-1,)</f>
        <v>0</v>
      </c>
      <c r="AF53" s="117">
        <f>HLOOKUP(AF$2,'Centres d''intérêt 4'!$E$1:$O$72,ROW()-1,)</f>
        <v>0</v>
      </c>
      <c r="AG53" s="115">
        <f>HLOOKUP(AG$2,'Centres d''intérêt 3'!$E$1:$P$72,ROW()-1,)</f>
        <v>0</v>
      </c>
      <c r="AH53" s="116">
        <f>HLOOKUP(AH$2,'Centres d''intérêt 3'!$E$1:$P$72,ROW()-1,)</f>
        <v>0</v>
      </c>
      <c r="AI53" s="116">
        <f>HLOOKUP(AI$2,'Centres d''intérêt 3'!$E$1:$P$72,ROW()-1,)</f>
        <v>0</v>
      </c>
      <c r="AJ53" s="116">
        <f>HLOOKUP(AJ$2,'Centres d''intérêt 3'!$E$1:$P$72,ROW()-1,)</f>
        <v>0</v>
      </c>
      <c r="AK53" s="116">
        <f>HLOOKUP(AK$2,'Centres d''intérêt 3'!$E$1:$P$72,ROW()-1,)</f>
        <v>0</v>
      </c>
      <c r="AL53" s="116">
        <f>HLOOKUP(AL$2,'Centres d''intérêt 3'!$E$1:$P$72,ROW()-1,)</f>
        <v>0</v>
      </c>
      <c r="AM53" s="116">
        <f>HLOOKUP(AM$2,'Centres d''intérêt 3'!$E$1:$P$72,ROW()-1,)</f>
        <v>0</v>
      </c>
      <c r="AN53" s="116">
        <f>HLOOKUP(AN$2,'Centres d''intérêt 3'!$E$1:$P$72,ROW()-1,)</f>
        <v>0</v>
      </c>
      <c r="AO53" s="116">
        <f>HLOOKUP(AO$2,'Centres d''intérêt 3'!$E$1:$P$72,ROW()-1,)</f>
        <v>0</v>
      </c>
      <c r="AP53" s="117">
        <f>HLOOKUP(AP$2,'Centres d''intérêt 3'!$E$1:$P$72,ROW()-1,)</f>
        <v>0</v>
      </c>
    </row>
    <row r="54" spans="1:42">
      <c r="A54" s="385"/>
      <c r="B54" s="385"/>
      <c r="C54" s="379"/>
      <c r="D54" s="325" t="s">
        <v>105</v>
      </c>
      <c r="E54" s="76">
        <f t="shared" si="3"/>
        <v>0</v>
      </c>
      <c r="F54" s="457"/>
      <c r="G54" s="70">
        <f t="shared" si="6"/>
        <v>0</v>
      </c>
      <c r="H54" s="457"/>
      <c r="I54" s="70">
        <f t="shared" si="2"/>
        <v>0</v>
      </c>
      <c r="J54" s="457"/>
      <c r="K54" s="72">
        <f t="shared" si="4"/>
        <v>0</v>
      </c>
      <c r="L54" s="457"/>
      <c r="M54" s="115">
        <f>HLOOKUP(M$2,'Centres d''intérêt 5'!$E$1:$O$72,ROW()-1,)</f>
        <v>0</v>
      </c>
      <c r="N54" s="116">
        <f>HLOOKUP(N$2,'Centres d''intérêt 5'!$E$1:$O$72,ROW()-1,)</f>
        <v>0</v>
      </c>
      <c r="O54" s="116">
        <f>HLOOKUP(O$2,'Centres d''intérêt 5'!$E$1:$O$72,ROW()-1,)</f>
        <v>0</v>
      </c>
      <c r="P54" s="116">
        <f>HLOOKUP(P$2,'Centres d''intérêt 5'!$E$1:$O$72,ROW()-1,)</f>
        <v>0</v>
      </c>
      <c r="Q54" s="116">
        <f>HLOOKUP(Q$2,'Centres d''intérêt 5'!$E$1:$O$72,ROW()-1,)</f>
        <v>0</v>
      </c>
      <c r="R54" s="116">
        <f>HLOOKUP(R$2,'Centres d''intérêt 5'!$E$1:$O$72,ROW()-1,)</f>
        <v>0</v>
      </c>
      <c r="S54" s="116">
        <f>HLOOKUP(S$2,'Centres d''intérêt 5'!$E$1:$O$72,ROW()-1,)</f>
        <v>0</v>
      </c>
      <c r="T54" s="116">
        <f>HLOOKUP(T$2,'Centres d''intérêt 5'!$E$1:$O$72,ROW()-1,)</f>
        <v>0</v>
      </c>
      <c r="U54" s="116">
        <f>HLOOKUP(U$2,'Centres d''intérêt 5'!$E$1:$O$72,ROW()-1,)</f>
        <v>0</v>
      </c>
      <c r="V54" s="117">
        <f>HLOOKUP(V$2,'Centres d''intérêt 5'!$E$1:$O$72,ROW()-1,)</f>
        <v>0</v>
      </c>
      <c r="W54" s="115">
        <f>HLOOKUP(W$2,'Centres d''intérêt 4'!$E$1:$O$72,ROW()-1,)</f>
        <v>0</v>
      </c>
      <c r="X54" s="116">
        <f>HLOOKUP(X$2,'Centres d''intérêt 4'!$E$1:$O$72,ROW()-1,)</f>
        <v>0</v>
      </c>
      <c r="Y54" s="116">
        <f>HLOOKUP(Y$2,'Centres d''intérêt 4'!$E$1:$O$72,ROW()-1,)</f>
        <v>0</v>
      </c>
      <c r="Z54" s="116">
        <f>HLOOKUP(Z$2,'Centres d''intérêt 4'!$E$1:$O$72,ROW()-1,)</f>
        <v>0</v>
      </c>
      <c r="AA54" s="116">
        <f>HLOOKUP(AA$2,'Centres d''intérêt 4'!$E$1:$O$72,ROW()-1,)</f>
        <v>0</v>
      </c>
      <c r="AB54" s="116">
        <f>HLOOKUP(AB$2,'Centres d''intérêt 4'!$E$1:$O$72,ROW()-1,)</f>
        <v>0</v>
      </c>
      <c r="AC54" s="116">
        <f>HLOOKUP(AC$2,'Centres d''intérêt 4'!$E$1:$O$72,ROW()-1,)</f>
        <v>0</v>
      </c>
      <c r="AD54" s="116">
        <f>HLOOKUP(AD$2,'Centres d''intérêt 4'!$E$1:$O$72,ROW()-1,)</f>
        <v>0</v>
      </c>
      <c r="AE54" s="116">
        <f>HLOOKUP(AE$2,'Centres d''intérêt 4'!$E$1:$O$72,ROW()-1,)</f>
        <v>0</v>
      </c>
      <c r="AF54" s="117">
        <f>HLOOKUP(AF$2,'Centres d''intérêt 4'!$E$1:$O$72,ROW()-1,)</f>
        <v>0</v>
      </c>
      <c r="AG54" s="115">
        <f>HLOOKUP(AG$2,'Centres d''intérêt 3'!$E$1:$P$72,ROW()-1,)</f>
        <v>0</v>
      </c>
      <c r="AH54" s="116">
        <f>HLOOKUP(AH$2,'Centres d''intérêt 3'!$E$1:$P$72,ROW()-1,)</f>
        <v>0</v>
      </c>
      <c r="AI54" s="116">
        <f>HLOOKUP(AI$2,'Centres d''intérêt 3'!$E$1:$P$72,ROW()-1,)</f>
        <v>0</v>
      </c>
      <c r="AJ54" s="116">
        <f>HLOOKUP(AJ$2,'Centres d''intérêt 3'!$E$1:$P$72,ROW()-1,)</f>
        <v>0</v>
      </c>
      <c r="AK54" s="116">
        <f>HLOOKUP(AK$2,'Centres d''intérêt 3'!$E$1:$P$72,ROW()-1,)</f>
        <v>0</v>
      </c>
      <c r="AL54" s="116">
        <f>HLOOKUP(AL$2,'Centres d''intérêt 3'!$E$1:$P$72,ROW()-1,)</f>
        <v>0</v>
      </c>
      <c r="AM54" s="116">
        <f>HLOOKUP(AM$2,'Centres d''intérêt 3'!$E$1:$P$72,ROW()-1,)</f>
        <v>0</v>
      </c>
      <c r="AN54" s="116">
        <f>HLOOKUP(AN$2,'Centres d''intérêt 3'!$E$1:$P$72,ROW()-1,)</f>
        <v>0</v>
      </c>
      <c r="AO54" s="116">
        <f>HLOOKUP(AO$2,'Centres d''intérêt 3'!$E$1:$P$72,ROW()-1,)</f>
        <v>0</v>
      </c>
      <c r="AP54" s="117">
        <f>HLOOKUP(AP$2,'Centres d''intérêt 3'!$E$1:$P$72,ROW()-1,)</f>
        <v>0</v>
      </c>
    </row>
    <row r="55" spans="1:42" ht="110.25">
      <c r="A55" s="385"/>
      <c r="B55" s="385"/>
      <c r="C55" s="326" t="s">
        <v>107</v>
      </c>
      <c r="D55" s="325" t="s">
        <v>102</v>
      </c>
      <c r="E55" s="77">
        <f t="shared" si="3"/>
        <v>0</v>
      </c>
      <c r="F55" s="296">
        <f>IF(E55&lt;&gt;0,1,0)</f>
        <v>0</v>
      </c>
      <c r="G55" s="78">
        <f t="shared" si="6"/>
        <v>1</v>
      </c>
      <c r="H55" s="296">
        <f>IF(G55&lt;&gt;0,1,0)</f>
        <v>1</v>
      </c>
      <c r="I55" s="78">
        <f t="shared" si="2"/>
        <v>0</v>
      </c>
      <c r="J55" s="296">
        <f>IF(I55&lt;&gt;0,1,0)</f>
        <v>0</v>
      </c>
      <c r="K55" s="71">
        <f t="shared" si="4"/>
        <v>1</v>
      </c>
      <c r="L55" s="296">
        <f>IF(K55&lt;&gt;0,1,0)</f>
        <v>1</v>
      </c>
      <c r="M55" s="115">
        <f>HLOOKUP(M$2,'Centres d''intérêt 5'!$E$1:$O$72,ROW()-1,)</f>
        <v>0</v>
      </c>
      <c r="N55" s="116">
        <f>HLOOKUP(N$2,'Centres d''intérêt 5'!$E$1:$O$72,ROW()-1,)</f>
        <v>0</v>
      </c>
      <c r="O55" s="116">
        <f>HLOOKUP(O$2,'Centres d''intérêt 5'!$E$1:$O$72,ROW()-1,)</f>
        <v>0</v>
      </c>
      <c r="P55" s="116">
        <f>HLOOKUP(P$2,'Centres d''intérêt 5'!$E$1:$O$72,ROW()-1,)</f>
        <v>0</v>
      </c>
      <c r="Q55" s="116">
        <f>HLOOKUP(Q$2,'Centres d''intérêt 5'!$E$1:$O$72,ROW()-1,)</f>
        <v>0</v>
      </c>
      <c r="R55" s="116">
        <f>HLOOKUP(R$2,'Centres d''intérêt 5'!$E$1:$O$72,ROW()-1,)</f>
        <v>0</v>
      </c>
      <c r="S55" s="116">
        <f>HLOOKUP(S$2,'Centres d''intérêt 5'!$E$1:$O$72,ROW()-1,)</f>
        <v>0</v>
      </c>
      <c r="T55" s="116">
        <f>HLOOKUP(T$2,'Centres d''intérêt 5'!$E$1:$O$72,ROW()-1,)</f>
        <v>0</v>
      </c>
      <c r="U55" s="116">
        <f>HLOOKUP(U$2,'Centres d''intérêt 5'!$E$1:$O$72,ROW()-1,)</f>
        <v>0</v>
      </c>
      <c r="V55" s="117">
        <f>HLOOKUP(V$2,'Centres d''intérêt 5'!$E$1:$O$72,ROW()-1,)</f>
        <v>0</v>
      </c>
      <c r="W55" s="115">
        <f>HLOOKUP(W$2,'Centres d''intérêt 4'!$E$1:$O$72,ROW()-1,)</f>
        <v>0</v>
      </c>
      <c r="X55" s="116">
        <f>HLOOKUP(X$2,'Centres d''intérêt 4'!$E$1:$O$72,ROW()-1,)</f>
        <v>0</v>
      </c>
      <c r="Y55" s="116">
        <f>HLOOKUP(Y$2,'Centres d''intérêt 4'!$E$1:$O$72,ROW()-1,)</f>
        <v>0</v>
      </c>
      <c r="Z55" s="116">
        <f>HLOOKUP(Z$2,'Centres d''intérêt 4'!$E$1:$O$72,ROW()-1,)</f>
        <v>0</v>
      </c>
      <c r="AA55" s="116">
        <f>HLOOKUP(AA$2,'Centres d''intérêt 4'!$E$1:$O$72,ROW()-1,)</f>
        <v>21</v>
      </c>
      <c r="AB55" s="116">
        <f>HLOOKUP(AB$2,'Centres d''intérêt 4'!$E$1:$O$72,ROW()-1,)</f>
        <v>0</v>
      </c>
      <c r="AC55" s="116">
        <f>HLOOKUP(AC$2,'Centres d''intérêt 4'!$E$1:$O$72,ROW()-1,)</f>
        <v>0</v>
      </c>
      <c r="AD55" s="116">
        <f>HLOOKUP(AD$2,'Centres d''intérêt 4'!$E$1:$O$72,ROW()-1,)</f>
        <v>0</v>
      </c>
      <c r="AE55" s="116">
        <f>HLOOKUP(AE$2,'Centres d''intérêt 4'!$E$1:$O$72,ROW()-1,)</f>
        <v>0</v>
      </c>
      <c r="AF55" s="117">
        <f>HLOOKUP(AF$2,'Centres d''intérêt 4'!$E$1:$O$72,ROW()-1,)</f>
        <v>0</v>
      </c>
      <c r="AG55" s="115">
        <f>HLOOKUP(AG$2,'Centres d''intérêt 3'!$E$1:$P$72,ROW()-1,)</f>
        <v>0</v>
      </c>
      <c r="AH55" s="116">
        <f>HLOOKUP(AH$2,'Centres d''intérêt 3'!$E$1:$P$72,ROW()-1,)</f>
        <v>0</v>
      </c>
      <c r="AI55" s="116">
        <f>HLOOKUP(AI$2,'Centres d''intérêt 3'!$E$1:$P$72,ROW()-1,)</f>
        <v>0</v>
      </c>
      <c r="AJ55" s="116">
        <f>HLOOKUP(AJ$2,'Centres d''intérêt 3'!$E$1:$P$72,ROW()-1,)</f>
        <v>0</v>
      </c>
      <c r="AK55" s="116">
        <f>HLOOKUP(AK$2,'Centres d''intérêt 3'!$E$1:$P$72,ROW()-1,)</f>
        <v>0</v>
      </c>
      <c r="AL55" s="116">
        <f>HLOOKUP(AL$2,'Centres d''intérêt 3'!$E$1:$P$72,ROW()-1,)</f>
        <v>0</v>
      </c>
      <c r="AM55" s="116">
        <f>HLOOKUP(AM$2,'Centres d''intérêt 3'!$E$1:$P$72,ROW()-1,)</f>
        <v>0</v>
      </c>
      <c r="AN55" s="116">
        <f>HLOOKUP(AN$2,'Centres d''intérêt 3'!$E$1:$P$72,ROW()-1,)</f>
        <v>0</v>
      </c>
      <c r="AO55" s="116">
        <f>HLOOKUP(AO$2,'Centres d''intérêt 3'!$E$1:$P$72,ROW()-1,)</f>
        <v>0</v>
      </c>
      <c r="AP55" s="117">
        <f>HLOOKUP(AP$2,'Centres d''intérêt 3'!$E$1:$P$72,ROW()-1,)</f>
        <v>0</v>
      </c>
    </row>
    <row r="56" spans="1:42" ht="63">
      <c r="A56" s="385"/>
      <c r="B56" s="385" t="s">
        <v>17</v>
      </c>
      <c r="C56" s="326" t="s">
        <v>43</v>
      </c>
      <c r="D56" s="325" t="s">
        <v>102</v>
      </c>
      <c r="E56" s="77">
        <f t="shared" si="3"/>
        <v>0</v>
      </c>
      <c r="F56" s="296">
        <f>IF(E56&lt;&gt;0,1,0)</f>
        <v>0</v>
      </c>
      <c r="G56" s="78">
        <f t="shared" si="6"/>
        <v>1</v>
      </c>
      <c r="H56" s="296">
        <f>IF(G56&lt;&gt;0,1,0)</f>
        <v>1</v>
      </c>
      <c r="I56" s="78">
        <f t="shared" si="2"/>
        <v>0</v>
      </c>
      <c r="J56" s="296">
        <f>IF(I56&lt;&gt;0,1,0)</f>
        <v>0</v>
      </c>
      <c r="K56" s="71">
        <f t="shared" si="4"/>
        <v>1</v>
      </c>
      <c r="L56" s="296">
        <f>IF(K56&lt;&gt;0,1,0)</f>
        <v>1</v>
      </c>
      <c r="M56" s="115">
        <f>HLOOKUP(M$2,'Centres d''intérêt 5'!$E$1:$O$72,ROW()-1,)</f>
        <v>0</v>
      </c>
      <c r="N56" s="116">
        <f>HLOOKUP(N$2,'Centres d''intérêt 5'!$E$1:$O$72,ROW()-1,)</f>
        <v>0</v>
      </c>
      <c r="O56" s="116">
        <f>HLOOKUP(O$2,'Centres d''intérêt 5'!$E$1:$O$72,ROW()-1,)</f>
        <v>0</v>
      </c>
      <c r="P56" s="116">
        <f>HLOOKUP(P$2,'Centres d''intérêt 5'!$E$1:$O$72,ROW()-1,)</f>
        <v>0</v>
      </c>
      <c r="Q56" s="116">
        <f>HLOOKUP(Q$2,'Centres d''intérêt 5'!$E$1:$O$72,ROW()-1,)</f>
        <v>0</v>
      </c>
      <c r="R56" s="116">
        <f>HLOOKUP(R$2,'Centres d''intérêt 5'!$E$1:$O$72,ROW()-1,)</f>
        <v>0</v>
      </c>
      <c r="S56" s="116">
        <f>HLOOKUP(S$2,'Centres d''intérêt 5'!$E$1:$O$72,ROW()-1,)</f>
        <v>0</v>
      </c>
      <c r="T56" s="116">
        <f>HLOOKUP(T$2,'Centres d''intérêt 5'!$E$1:$O$72,ROW()-1,)</f>
        <v>0</v>
      </c>
      <c r="U56" s="116">
        <f>HLOOKUP(U$2,'Centres d''intérêt 5'!$E$1:$O$72,ROW()-1,)</f>
        <v>0</v>
      </c>
      <c r="V56" s="117">
        <f>HLOOKUP(V$2,'Centres d''intérêt 5'!$E$1:$O$72,ROW()-1,)</f>
        <v>0</v>
      </c>
      <c r="W56" s="115">
        <f>HLOOKUP(W$2,'Centres d''intérêt 4'!$E$1:$O$72,ROW()-1,)</f>
        <v>0</v>
      </c>
      <c r="X56" s="116">
        <f>HLOOKUP(X$2,'Centres d''intérêt 4'!$E$1:$O$72,ROW()-1,)</f>
        <v>0</v>
      </c>
      <c r="Y56" s="116">
        <f>HLOOKUP(Y$2,'Centres d''intérêt 4'!$E$1:$O$72,ROW()-1,)</f>
        <v>0</v>
      </c>
      <c r="Z56" s="116">
        <f>HLOOKUP(Z$2,'Centres d''intérêt 4'!$E$1:$O$72,ROW()-1,)</f>
        <v>0</v>
      </c>
      <c r="AA56" s="116">
        <f>HLOOKUP(AA$2,'Centres d''intérêt 4'!$E$1:$O$72,ROW()-1,)</f>
        <v>20</v>
      </c>
      <c r="AB56" s="116">
        <f>HLOOKUP(AB$2,'Centres d''intérêt 4'!$E$1:$O$72,ROW()-1,)</f>
        <v>0</v>
      </c>
      <c r="AC56" s="116">
        <f>HLOOKUP(AC$2,'Centres d''intérêt 4'!$E$1:$O$72,ROW()-1,)</f>
        <v>0</v>
      </c>
      <c r="AD56" s="116">
        <f>HLOOKUP(AD$2,'Centres d''intérêt 4'!$E$1:$O$72,ROW()-1,)</f>
        <v>0</v>
      </c>
      <c r="AE56" s="116">
        <f>HLOOKUP(AE$2,'Centres d''intérêt 4'!$E$1:$O$72,ROW()-1,)</f>
        <v>0</v>
      </c>
      <c r="AF56" s="117">
        <f>HLOOKUP(AF$2,'Centres d''intérêt 4'!$E$1:$O$72,ROW()-1,)</f>
        <v>0</v>
      </c>
      <c r="AG56" s="115">
        <f>HLOOKUP(AG$2,'Centres d''intérêt 3'!$E$1:$P$72,ROW()-1,)</f>
        <v>0</v>
      </c>
      <c r="AH56" s="116">
        <f>HLOOKUP(AH$2,'Centres d''intérêt 3'!$E$1:$P$72,ROW()-1,)</f>
        <v>0</v>
      </c>
      <c r="AI56" s="116">
        <f>HLOOKUP(AI$2,'Centres d''intérêt 3'!$E$1:$P$72,ROW()-1,)</f>
        <v>0</v>
      </c>
      <c r="AJ56" s="116">
        <f>HLOOKUP(AJ$2,'Centres d''intérêt 3'!$E$1:$P$72,ROW()-1,)</f>
        <v>0</v>
      </c>
      <c r="AK56" s="116">
        <f>HLOOKUP(AK$2,'Centres d''intérêt 3'!$E$1:$P$72,ROW()-1,)</f>
        <v>0</v>
      </c>
      <c r="AL56" s="116">
        <f>HLOOKUP(AL$2,'Centres d''intérêt 3'!$E$1:$P$72,ROW()-1,)</f>
        <v>0</v>
      </c>
      <c r="AM56" s="116">
        <f>HLOOKUP(AM$2,'Centres d''intérêt 3'!$E$1:$P$72,ROW()-1,)</f>
        <v>0</v>
      </c>
      <c r="AN56" s="116">
        <f>HLOOKUP(AN$2,'Centres d''intérêt 3'!$E$1:$P$72,ROW()-1,)</f>
        <v>0</v>
      </c>
      <c r="AO56" s="116">
        <f>HLOOKUP(AO$2,'Centres d''intérêt 3'!$E$1:$P$72,ROW()-1,)</f>
        <v>0</v>
      </c>
      <c r="AP56" s="117">
        <f>HLOOKUP(AP$2,'Centres d''intérêt 3'!$E$1:$P$72,ROW()-1,)</f>
        <v>0</v>
      </c>
    </row>
    <row r="57" spans="1:42" ht="32.1" customHeight="1">
      <c r="A57" s="385"/>
      <c r="B57" s="385"/>
      <c r="C57" s="379" t="s">
        <v>108</v>
      </c>
      <c r="D57" s="325" t="s">
        <v>113</v>
      </c>
      <c r="E57" s="73">
        <f t="shared" si="3"/>
        <v>0</v>
      </c>
      <c r="F57" s="456">
        <f>IF(SUM(E57:E62)&lt;&gt;0,COUNTIF((E57:E62),"&lt;&gt;"&amp;"0")/6,0)</f>
        <v>0</v>
      </c>
      <c r="G57" s="74">
        <f t="shared" si="6"/>
        <v>1</v>
      </c>
      <c r="H57" s="456">
        <f>IF(SUM(G57:G62)&lt;&gt;0,COUNTIF((G57:G62),"&lt;&gt;"&amp;"0")/6,0)</f>
        <v>0.66666666666666663</v>
      </c>
      <c r="I57" s="74">
        <f t="shared" si="2"/>
        <v>2</v>
      </c>
      <c r="J57" s="456">
        <f>IF(SUM(I57:I62)&lt;&gt;0,COUNTIF((I57:I62),"&lt;&gt;"&amp;"0")/6,0)</f>
        <v>0.83333333333333337</v>
      </c>
      <c r="K57" s="75">
        <f t="shared" si="4"/>
        <v>3</v>
      </c>
      <c r="L57" s="456">
        <f>IF(SUM(K57:K62)&lt;&gt;0,COUNTIF((K57:K62),"&lt;&gt;"&amp;"0")/6,0)</f>
        <v>0.83333333333333337</v>
      </c>
      <c r="M57" s="115">
        <f>HLOOKUP(M$2,'Centres d''intérêt 5'!$E$1:$O$72,ROW()-1,)</f>
        <v>0</v>
      </c>
      <c r="N57" s="116">
        <f>HLOOKUP(N$2,'Centres d''intérêt 5'!$E$1:$O$72,ROW()-1,)</f>
        <v>0</v>
      </c>
      <c r="O57" s="116">
        <f>HLOOKUP(O$2,'Centres d''intérêt 5'!$E$1:$O$72,ROW()-1,)</f>
        <v>0</v>
      </c>
      <c r="P57" s="116">
        <f>HLOOKUP(P$2,'Centres d''intérêt 5'!$E$1:$O$72,ROW()-1,)</f>
        <v>0</v>
      </c>
      <c r="Q57" s="116">
        <f>HLOOKUP(Q$2,'Centres d''intérêt 5'!$E$1:$O$72,ROW()-1,)</f>
        <v>0</v>
      </c>
      <c r="R57" s="116">
        <f>HLOOKUP(R$2,'Centres d''intérêt 5'!$E$1:$O$72,ROW()-1,)</f>
        <v>0</v>
      </c>
      <c r="S57" s="116">
        <f>HLOOKUP(S$2,'Centres d''intérêt 5'!$E$1:$O$72,ROW()-1,)</f>
        <v>0</v>
      </c>
      <c r="T57" s="116">
        <f>HLOOKUP(T$2,'Centres d''intérêt 5'!$E$1:$O$72,ROW()-1,)</f>
        <v>0</v>
      </c>
      <c r="U57" s="116">
        <f>HLOOKUP(U$2,'Centres d''intérêt 5'!$E$1:$O$72,ROW()-1,)</f>
        <v>0</v>
      </c>
      <c r="V57" s="117">
        <f>HLOOKUP(V$2,'Centres d''intérêt 5'!$E$1:$O$72,ROW()-1,)</f>
        <v>0</v>
      </c>
      <c r="W57" s="115">
        <f>HLOOKUP(W$2,'Centres d''intérêt 4'!$E$1:$O$72,ROW()-1,)</f>
        <v>0</v>
      </c>
      <c r="X57" s="116">
        <f>HLOOKUP(X$2,'Centres d''intérêt 4'!$E$1:$O$72,ROW()-1,)</f>
        <v>0</v>
      </c>
      <c r="Y57" s="116">
        <f>HLOOKUP(Y$2,'Centres d''intérêt 4'!$E$1:$O$72,ROW()-1,)</f>
        <v>0</v>
      </c>
      <c r="Z57" s="116">
        <f>HLOOKUP(Z$2,'Centres d''intérêt 4'!$E$1:$O$72,ROW()-1,)</f>
        <v>20</v>
      </c>
      <c r="AA57" s="116">
        <f>HLOOKUP(AA$2,'Centres d''intérêt 4'!$E$1:$O$72,ROW()-1,)</f>
        <v>0</v>
      </c>
      <c r="AB57" s="116">
        <f>HLOOKUP(AB$2,'Centres d''intérêt 4'!$E$1:$O$72,ROW()-1,)</f>
        <v>0</v>
      </c>
      <c r="AC57" s="116">
        <f>HLOOKUP(AC$2,'Centres d''intérêt 4'!$E$1:$O$72,ROW()-1,)</f>
        <v>0</v>
      </c>
      <c r="AD57" s="116">
        <f>HLOOKUP(AD$2,'Centres d''intérêt 4'!$E$1:$O$72,ROW()-1,)</f>
        <v>0</v>
      </c>
      <c r="AE57" s="116">
        <f>HLOOKUP(AE$2,'Centres d''intérêt 4'!$E$1:$O$72,ROW()-1,)</f>
        <v>0</v>
      </c>
      <c r="AF57" s="117">
        <f>HLOOKUP(AF$2,'Centres d''intérêt 4'!$E$1:$O$72,ROW()-1,)</f>
        <v>0</v>
      </c>
      <c r="AG57" s="115">
        <f>HLOOKUP(AG$2,'Centres d''intérêt 3'!$E$1:$P$72,ROW()-1,)</f>
        <v>0</v>
      </c>
      <c r="AH57" s="116">
        <f>HLOOKUP(AH$2,'Centres d''intérêt 3'!$E$1:$P$72,ROW()-1,)</f>
        <v>0</v>
      </c>
      <c r="AI57" s="116">
        <f>HLOOKUP(AI$2,'Centres d''intérêt 3'!$E$1:$P$72,ROW()-1,)</f>
        <v>20</v>
      </c>
      <c r="AJ57" s="116">
        <f>HLOOKUP(AJ$2,'Centres d''intérêt 3'!$E$1:$P$72,ROW()-1,)</f>
        <v>20</v>
      </c>
      <c r="AK57" s="116">
        <f>HLOOKUP(AK$2,'Centres d''intérêt 3'!$E$1:$P$72,ROW()-1,)</f>
        <v>0</v>
      </c>
      <c r="AL57" s="116">
        <f>HLOOKUP(AL$2,'Centres d''intérêt 3'!$E$1:$P$72,ROW()-1,)</f>
        <v>0</v>
      </c>
      <c r="AM57" s="116">
        <f>HLOOKUP(AM$2,'Centres d''intérêt 3'!$E$1:$P$72,ROW()-1,)</f>
        <v>0</v>
      </c>
      <c r="AN57" s="116">
        <f>HLOOKUP(AN$2,'Centres d''intérêt 3'!$E$1:$P$72,ROW()-1,)</f>
        <v>0</v>
      </c>
      <c r="AO57" s="116">
        <f>HLOOKUP(AO$2,'Centres d''intérêt 3'!$E$1:$P$72,ROW()-1,)</f>
        <v>0</v>
      </c>
      <c r="AP57" s="117">
        <f>HLOOKUP(AP$2,'Centres d''intérêt 3'!$E$1:$P$72,ROW()-1,)</f>
        <v>0</v>
      </c>
    </row>
    <row r="58" spans="1:42" ht="31.5">
      <c r="A58" s="385"/>
      <c r="B58" s="385"/>
      <c r="C58" s="379"/>
      <c r="D58" s="325" t="s">
        <v>114</v>
      </c>
      <c r="E58" s="76">
        <f t="shared" si="3"/>
        <v>0</v>
      </c>
      <c r="F58" s="457"/>
      <c r="G58" s="70">
        <f t="shared" si="6"/>
        <v>1</v>
      </c>
      <c r="H58" s="457"/>
      <c r="I58" s="70">
        <f t="shared" si="2"/>
        <v>2</v>
      </c>
      <c r="J58" s="457"/>
      <c r="K58" s="72">
        <f t="shared" si="4"/>
        <v>3</v>
      </c>
      <c r="L58" s="457"/>
      <c r="M58" s="115">
        <f>HLOOKUP(M$2,'Centres d''intérêt 5'!$E$1:$O$72,ROW()-1,)</f>
        <v>0</v>
      </c>
      <c r="N58" s="116">
        <f>HLOOKUP(N$2,'Centres d''intérêt 5'!$E$1:$O$72,ROW()-1,)</f>
        <v>0</v>
      </c>
      <c r="O58" s="116">
        <f>HLOOKUP(O$2,'Centres d''intérêt 5'!$E$1:$O$72,ROW()-1,)</f>
        <v>0</v>
      </c>
      <c r="P58" s="116">
        <f>HLOOKUP(P$2,'Centres d''intérêt 5'!$E$1:$O$72,ROW()-1,)</f>
        <v>0</v>
      </c>
      <c r="Q58" s="116">
        <f>HLOOKUP(Q$2,'Centres d''intérêt 5'!$E$1:$O$72,ROW()-1,)</f>
        <v>0</v>
      </c>
      <c r="R58" s="116">
        <f>HLOOKUP(R$2,'Centres d''intérêt 5'!$E$1:$O$72,ROW()-1,)</f>
        <v>0</v>
      </c>
      <c r="S58" s="116">
        <f>HLOOKUP(S$2,'Centres d''intérêt 5'!$E$1:$O$72,ROW()-1,)</f>
        <v>0</v>
      </c>
      <c r="T58" s="116">
        <f>HLOOKUP(T$2,'Centres d''intérêt 5'!$E$1:$O$72,ROW()-1,)</f>
        <v>0</v>
      </c>
      <c r="U58" s="116">
        <f>HLOOKUP(U$2,'Centres d''intérêt 5'!$E$1:$O$72,ROW()-1,)</f>
        <v>0</v>
      </c>
      <c r="V58" s="117">
        <f>HLOOKUP(V$2,'Centres d''intérêt 5'!$E$1:$O$72,ROW()-1,)</f>
        <v>0</v>
      </c>
      <c r="W58" s="115">
        <f>HLOOKUP(W$2,'Centres d''intérêt 4'!$E$1:$O$72,ROW()-1,)</f>
        <v>0</v>
      </c>
      <c r="X58" s="116">
        <f>HLOOKUP(X$2,'Centres d''intérêt 4'!$E$1:$O$72,ROW()-1,)</f>
        <v>0</v>
      </c>
      <c r="Y58" s="116">
        <f>HLOOKUP(Y$2,'Centres d''intérêt 4'!$E$1:$O$72,ROW()-1,)</f>
        <v>0</v>
      </c>
      <c r="Z58" s="116">
        <f>HLOOKUP(Z$2,'Centres d''intérêt 4'!$E$1:$O$72,ROW()-1,)</f>
        <v>20</v>
      </c>
      <c r="AA58" s="116">
        <f>HLOOKUP(AA$2,'Centres d''intérêt 4'!$E$1:$O$72,ROW()-1,)</f>
        <v>0</v>
      </c>
      <c r="AB58" s="116">
        <f>HLOOKUP(AB$2,'Centres d''intérêt 4'!$E$1:$O$72,ROW()-1,)</f>
        <v>0</v>
      </c>
      <c r="AC58" s="116">
        <f>HLOOKUP(AC$2,'Centres d''intérêt 4'!$E$1:$O$72,ROW()-1,)</f>
        <v>0</v>
      </c>
      <c r="AD58" s="116">
        <f>HLOOKUP(AD$2,'Centres d''intérêt 4'!$E$1:$O$72,ROW()-1,)</f>
        <v>0</v>
      </c>
      <c r="AE58" s="116">
        <f>HLOOKUP(AE$2,'Centres d''intérêt 4'!$E$1:$O$72,ROW()-1,)</f>
        <v>0</v>
      </c>
      <c r="AF58" s="117">
        <f>HLOOKUP(AF$2,'Centres d''intérêt 4'!$E$1:$O$72,ROW()-1,)</f>
        <v>0</v>
      </c>
      <c r="AG58" s="115">
        <f>HLOOKUP(AG$2,'Centres d''intérêt 3'!$E$1:$P$72,ROW()-1,)</f>
        <v>0</v>
      </c>
      <c r="AH58" s="116">
        <f>HLOOKUP(AH$2,'Centres d''intérêt 3'!$E$1:$P$72,ROW()-1,)</f>
        <v>0</v>
      </c>
      <c r="AI58" s="116">
        <f>HLOOKUP(AI$2,'Centres d''intérêt 3'!$E$1:$P$72,ROW()-1,)</f>
        <v>20</v>
      </c>
      <c r="AJ58" s="116">
        <f>HLOOKUP(AJ$2,'Centres d''intérêt 3'!$E$1:$P$72,ROW()-1,)</f>
        <v>20</v>
      </c>
      <c r="AK58" s="116">
        <f>HLOOKUP(AK$2,'Centres d''intérêt 3'!$E$1:$P$72,ROW()-1,)</f>
        <v>0</v>
      </c>
      <c r="AL58" s="116">
        <f>HLOOKUP(AL$2,'Centres d''intérêt 3'!$E$1:$P$72,ROW()-1,)</f>
        <v>0</v>
      </c>
      <c r="AM58" s="116">
        <f>HLOOKUP(AM$2,'Centres d''intérêt 3'!$E$1:$P$72,ROW()-1,)</f>
        <v>0</v>
      </c>
      <c r="AN58" s="116">
        <f>HLOOKUP(AN$2,'Centres d''intérêt 3'!$E$1:$P$72,ROW()-1,)</f>
        <v>0</v>
      </c>
      <c r="AO58" s="116">
        <f>HLOOKUP(AO$2,'Centres d''intérêt 3'!$E$1:$P$72,ROW()-1,)</f>
        <v>0</v>
      </c>
      <c r="AP58" s="117">
        <f>HLOOKUP(AP$2,'Centres d''intérêt 3'!$E$1:$P$72,ROW()-1,)</f>
        <v>0</v>
      </c>
    </row>
    <row r="59" spans="1:42" ht="78.75">
      <c r="A59" s="385"/>
      <c r="B59" s="385"/>
      <c r="C59" s="379"/>
      <c r="D59" s="325" t="s">
        <v>112</v>
      </c>
      <c r="E59" s="76">
        <f t="shared" si="3"/>
        <v>0</v>
      </c>
      <c r="F59" s="457"/>
      <c r="G59" s="70">
        <f t="shared" si="6"/>
        <v>1</v>
      </c>
      <c r="H59" s="457"/>
      <c r="I59" s="70">
        <f t="shared" si="2"/>
        <v>2</v>
      </c>
      <c r="J59" s="457"/>
      <c r="K59" s="72">
        <f t="shared" si="4"/>
        <v>3</v>
      </c>
      <c r="L59" s="457"/>
      <c r="M59" s="115">
        <f>HLOOKUP(M$2,'Centres d''intérêt 5'!$E$1:$O$72,ROW()-1,)</f>
        <v>0</v>
      </c>
      <c r="N59" s="116">
        <f>HLOOKUP(N$2,'Centres d''intérêt 5'!$E$1:$O$72,ROW()-1,)</f>
        <v>0</v>
      </c>
      <c r="O59" s="116">
        <f>HLOOKUP(O$2,'Centres d''intérêt 5'!$E$1:$O$72,ROW()-1,)</f>
        <v>0</v>
      </c>
      <c r="P59" s="116">
        <f>HLOOKUP(P$2,'Centres d''intérêt 5'!$E$1:$O$72,ROW()-1,)</f>
        <v>0</v>
      </c>
      <c r="Q59" s="116">
        <f>HLOOKUP(Q$2,'Centres d''intérêt 5'!$E$1:$O$72,ROW()-1,)</f>
        <v>0</v>
      </c>
      <c r="R59" s="116">
        <f>HLOOKUP(R$2,'Centres d''intérêt 5'!$E$1:$O$72,ROW()-1,)</f>
        <v>0</v>
      </c>
      <c r="S59" s="116">
        <f>HLOOKUP(S$2,'Centres d''intérêt 5'!$E$1:$O$72,ROW()-1,)</f>
        <v>0</v>
      </c>
      <c r="T59" s="116">
        <f>HLOOKUP(T$2,'Centres d''intérêt 5'!$E$1:$O$72,ROW()-1,)</f>
        <v>0</v>
      </c>
      <c r="U59" s="116">
        <f>HLOOKUP(U$2,'Centres d''intérêt 5'!$E$1:$O$72,ROW()-1,)</f>
        <v>0</v>
      </c>
      <c r="V59" s="117">
        <f>HLOOKUP(V$2,'Centres d''intérêt 5'!$E$1:$O$72,ROW()-1,)</f>
        <v>0</v>
      </c>
      <c r="W59" s="115">
        <f>HLOOKUP(W$2,'Centres d''intérêt 4'!$E$1:$O$72,ROW()-1,)</f>
        <v>0</v>
      </c>
      <c r="X59" s="116">
        <f>HLOOKUP(X$2,'Centres d''intérêt 4'!$E$1:$O$72,ROW()-1,)</f>
        <v>0</v>
      </c>
      <c r="Y59" s="116">
        <f>HLOOKUP(Y$2,'Centres d''intérêt 4'!$E$1:$O$72,ROW()-1,)</f>
        <v>0</v>
      </c>
      <c r="Z59" s="116">
        <f>HLOOKUP(Z$2,'Centres d''intérêt 4'!$E$1:$O$72,ROW()-1,)</f>
        <v>20</v>
      </c>
      <c r="AA59" s="116">
        <f>HLOOKUP(AA$2,'Centres d''intérêt 4'!$E$1:$O$72,ROW()-1,)</f>
        <v>0</v>
      </c>
      <c r="AB59" s="116">
        <f>HLOOKUP(AB$2,'Centres d''intérêt 4'!$E$1:$O$72,ROW()-1,)</f>
        <v>0</v>
      </c>
      <c r="AC59" s="116">
        <f>HLOOKUP(AC$2,'Centres d''intérêt 4'!$E$1:$O$72,ROW()-1,)</f>
        <v>0</v>
      </c>
      <c r="AD59" s="116">
        <f>HLOOKUP(AD$2,'Centres d''intérêt 4'!$E$1:$O$72,ROW()-1,)</f>
        <v>0</v>
      </c>
      <c r="AE59" s="116">
        <f>HLOOKUP(AE$2,'Centres d''intérêt 4'!$E$1:$O$72,ROW()-1,)</f>
        <v>0</v>
      </c>
      <c r="AF59" s="117">
        <f>HLOOKUP(AF$2,'Centres d''intérêt 4'!$E$1:$O$72,ROW()-1,)</f>
        <v>0</v>
      </c>
      <c r="AG59" s="115">
        <f>HLOOKUP(AG$2,'Centres d''intérêt 3'!$E$1:$P$72,ROW()-1,)</f>
        <v>0</v>
      </c>
      <c r="AH59" s="116">
        <f>HLOOKUP(AH$2,'Centres d''intérêt 3'!$E$1:$P$72,ROW()-1,)</f>
        <v>0</v>
      </c>
      <c r="AI59" s="116">
        <f>HLOOKUP(AI$2,'Centres d''intérêt 3'!$E$1:$P$72,ROW()-1,)</f>
        <v>20</v>
      </c>
      <c r="AJ59" s="116">
        <f>HLOOKUP(AJ$2,'Centres d''intérêt 3'!$E$1:$P$72,ROW()-1,)</f>
        <v>20</v>
      </c>
      <c r="AK59" s="116">
        <f>HLOOKUP(AK$2,'Centres d''intérêt 3'!$E$1:$P$72,ROW()-1,)</f>
        <v>0</v>
      </c>
      <c r="AL59" s="116">
        <f>HLOOKUP(AL$2,'Centres d''intérêt 3'!$E$1:$P$72,ROW()-1,)</f>
        <v>0</v>
      </c>
      <c r="AM59" s="116">
        <f>HLOOKUP(AM$2,'Centres d''intérêt 3'!$E$1:$P$72,ROW()-1,)</f>
        <v>0</v>
      </c>
      <c r="AN59" s="116">
        <f>HLOOKUP(AN$2,'Centres d''intérêt 3'!$E$1:$P$72,ROW()-1,)</f>
        <v>0</v>
      </c>
      <c r="AO59" s="116">
        <f>HLOOKUP(AO$2,'Centres d''intérêt 3'!$E$1:$P$72,ROW()-1,)</f>
        <v>0</v>
      </c>
      <c r="AP59" s="117">
        <f>HLOOKUP(AP$2,'Centres d''intérêt 3'!$E$1:$P$72,ROW()-1,)</f>
        <v>0</v>
      </c>
    </row>
    <row r="60" spans="1:42" ht="15.95" customHeight="1">
      <c r="A60" s="385"/>
      <c r="B60" s="385"/>
      <c r="C60" s="379"/>
      <c r="D60" s="325" t="s">
        <v>111</v>
      </c>
      <c r="E60" s="76">
        <f t="shared" si="3"/>
        <v>0</v>
      </c>
      <c r="F60" s="457"/>
      <c r="G60" s="70">
        <f t="shared" si="6"/>
        <v>0</v>
      </c>
      <c r="H60" s="457"/>
      <c r="I60" s="70">
        <f t="shared" si="2"/>
        <v>2</v>
      </c>
      <c r="J60" s="457"/>
      <c r="K60" s="72">
        <f t="shared" si="4"/>
        <v>2</v>
      </c>
      <c r="L60" s="457"/>
      <c r="M60" s="115">
        <f>HLOOKUP(M$2,'Centres d''intérêt 5'!$E$1:$O$72,ROW()-1,)</f>
        <v>0</v>
      </c>
      <c r="N60" s="116">
        <f>HLOOKUP(N$2,'Centres d''intérêt 5'!$E$1:$O$72,ROW()-1,)</f>
        <v>0</v>
      </c>
      <c r="O60" s="116">
        <f>HLOOKUP(O$2,'Centres d''intérêt 5'!$E$1:$O$72,ROW()-1,)</f>
        <v>0</v>
      </c>
      <c r="P60" s="116">
        <f>HLOOKUP(P$2,'Centres d''intérêt 5'!$E$1:$O$72,ROW()-1,)</f>
        <v>0</v>
      </c>
      <c r="Q60" s="116">
        <f>HLOOKUP(Q$2,'Centres d''intérêt 5'!$E$1:$O$72,ROW()-1,)</f>
        <v>0</v>
      </c>
      <c r="R60" s="116">
        <f>HLOOKUP(R$2,'Centres d''intérêt 5'!$E$1:$O$72,ROW()-1,)</f>
        <v>0</v>
      </c>
      <c r="S60" s="116">
        <f>HLOOKUP(S$2,'Centres d''intérêt 5'!$E$1:$O$72,ROW()-1,)</f>
        <v>0</v>
      </c>
      <c r="T60" s="116">
        <f>HLOOKUP(T$2,'Centres d''intérêt 5'!$E$1:$O$72,ROW()-1,)</f>
        <v>0</v>
      </c>
      <c r="U60" s="116">
        <f>HLOOKUP(U$2,'Centres d''intérêt 5'!$E$1:$O$72,ROW()-1,)</f>
        <v>0</v>
      </c>
      <c r="V60" s="117">
        <f>HLOOKUP(V$2,'Centres d''intérêt 5'!$E$1:$O$72,ROW()-1,)</f>
        <v>0</v>
      </c>
      <c r="W60" s="115">
        <f>HLOOKUP(W$2,'Centres d''intérêt 4'!$E$1:$O$72,ROW()-1,)</f>
        <v>0</v>
      </c>
      <c r="X60" s="116">
        <f>HLOOKUP(X$2,'Centres d''intérêt 4'!$E$1:$O$72,ROW()-1,)</f>
        <v>0</v>
      </c>
      <c r="Y60" s="116">
        <f>HLOOKUP(Y$2,'Centres d''intérêt 4'!$E$1:$O$72,ROW()-1,)</f>
        <v>0</v>
      </c>
      <c r="Z60" s="116">
        <f>HLOOKUP(Z$2,'Centres d''intérêt 4'!$E$1:$O$72,ROW()-1,)</f>
        <v>0</v>
      </c>
      <c r="AA60" s="116">
        <f>HLOOKUP(AA$2,'Centres d''intérêt 4'!$E$1:$O$72,ROW()-1,)</f>
        <v>0</v>
      </c>
      <c r="AB60" s="116">
        <f>HLOOKUP(AB$2,'Centres d''intérêt 4'!$E$1:$O$72,ROW()-1,)</f>
        <v>0</v>
      </c>
      <c r="AC60" s="116">
        <f>HLOOKUP(AC$2,'Centres d''intérêt 4'!$E$1:$O$72,ROW()-1,)</f>
        <v>0</v>
      </c>
      <c r="AD60" s="116">
        <f>HLOOKUP(AD$2,'Centres d''intérêt 4'!$E$1:$O$72,ROW()-1,)</f>
        <v>0</v>
      </c>
      <c r="AE60" s="116">
        <f>HLOOKUP(AE$2,'Centres d''intérêt 4'!$E$1:$O$72,ROW()-1,)</f>
        <v>0</v>
      </c>
      <c r="AF60" s="117">
        <f>HLOOKUP(AF$2,'Centres d''intérêt 4'!$E$1:$O$72,ROW()-1,)</f>
        <v>0</v>
      </c>
      <c r="AG60" s="115">
        <f>HLOOKUP(AG$2,'Centres d''intérêt 3'!$E$1:$P$72,ROW()-1,)</f>
        <v>0</v>
      </c>
      <c r="AH60" s="116">
        <f>HLOOKUP(AH$2,'Centres d''intérêt 3'!$E$1:$P$72,ROW()-1,)</f>
        <v>0</v>
      </c>
      <c r="AI60" s="116">
        <f>HLOOKUP(AI$2,'Centres d''intérêt 3'!$E$1:$P$72,ROW()-1,)</f>
        <v>20</v>
      </c>
      <c r="AJ60" s="116">
        <f>HLOOKUP(AJ$2,'Centres d''intérêt 3'!$E$1:$P$72,ROW()-1,)</f>
        <v>20</v>
      </c>
      <c r="AK60" s="116">
        <f>HLOOKUP(AK$2,'Centres d''intérêt 3'!$E$1:$P$72,ROW()-1,)</f>
        <v>0</v>
      </c>
      <c r="AL60" s="116">
        <f>HLOOKUP(AL$2,'Centres d''intérêt 3'!$E$1:$P$72,ROW()-1,)</f>
        <v>0</v>
      </c>
      <c r="AM60" s="116">
        <f>HLOOKUP(AM$2,'Centres d''intérêt 3'!$E$1:$P$72,ROW()-1,)</f>
        <v>0</v>
      </c>
      <c r="AN60" s="116">
        <f>HLOOKUP(AN$2,'Centres d''intérêt 3'!$E$1:$P$72,ROW()-1,)</f>
        <v>0</v>
      </c>
      <c r="AO60" s="116">
        <f>HLOOKUP(AO$2,'Centres d''intérêt 3'!$E$1:$P$72,ROW()-1,)</f>
        <v>0</v>
      </c>
      <c r="AP60" s="117">
        <f>HLOOKUP(AP$2,'Centres d''intérêt 3'!$E$1:$P$72,ROW()-1,)</f>
        <v>0</v>
      </c>
    </row>
    <row r="61" spans="1:42" ht="31.5">
      <c r="A61" s="385"/>
      <c r="B61" s="385"/>
      <c r="C61" s="379"/>
      <c r="D61" s="325" t="s">
        <v>110</v>
      </c>
      <c r="E61" s="76">
        <f t="shared" si="3"/>
        <v>0</v>
      </c>
      <c r="F61" s="457"/>
      <c r="G61" s="70">
        <f t="shared" si="6"/>
        <v>0</v>
      </c>
      <c r="H61" s="457"/>
      <c r="I61" s="70">
        <f t="shared" si="2"/>
        <v>0</v>
      </c>
      <c r="J61" s="457"/>
      <c r="K61" s="72">
        <f t="shared" si="4"/>
        <v>0</v>
      </c>
      <c r="L61" s="457"/>
      <c r="M61" s="115">
        <f>HLOOKUP(M$2,'Centres d''intérêt 5'!$E$1:$O$72,ROW()-1,)</f>
        <v>0</v>
      </c>
      <c r="N61" s="116">
        <f>HLOOKUP(N$2,'Centres d''intérêt 5'!$E$1:$O$72,ROW()-1,)</f>
        <v>0</v>
      </c>
      <c r="O61" s="116">
        <f>HLOOKUP(O$2,'Centres d''intérêt 5'!$E$1:$O$72,ROW()-1,)</f>
        <v>0</v>
      </c>
      <c r="P61" s="116">
        <f>HLOOKUP(P$2,'Centres d''intérêt 5'!$E$1:$O$72,ROW()-1,)</f>
        <v>0</v>
      </c>
      <c r="Q61" s="116">
        <f>HLOOKUP(Q$2,'Centres d''intérêt 5'!$E$1:$O$72,ROW()-1,)</f>
        <v>0</v>
      </c>
      <c r="R61" s="116">
        <f>HLOOKUP(R$2,'Centres d''intérêt 5'!$E$1:$O$72,ROW()-1,)</f>
        <v>0</v>
      </c>
      <c r="S61" s="116">
        <f>HLOOKUP(S$2,'Centres d''intérêt 5'!$E$1:$O$72,ROW()-1,)</f>
        <v>0</v>
      </c>
      <c r="T61" s="116">
        <f>HLOOKUP(T$2,'Centres d''intérêt 5'!$E$1:$O$72,ROW()-1,)</f>
        <v>0</v>
      </c>
      <c r="U61" s="116">
        <f>HLOOKUP(U$2,'Centres d''intérêt 5'!$E$1:$O$72,ROW()-1,)</f>
        <v>0</v>
      </c>
      <c r="V61" s="117">
        <f>HLOOKUP(V$2,'Centres d''intérêt 5'!$E$1:$O$72,ROW()-1,)</f>
        <v>0</v>
      </c>
      <c r="W61" s="115">
        <f>HLOOKUP(W$2,'Centres d''intérêt 4'!$E$1:$O$72,ROW()-1,)</f>
        <v>0</v>
      </c>
      <c r="X61" s="116">
        <f>HLOOKUP(X$2,'Centres d''intérêt 4'!$E$1:$O$72,ROW()-1,)</f>
        <v>0</v>
      </c>
      <c r="Y61" s="116">
        <f>HLOOKUP(Y$2,'Centres d''intérêt 4'!$E$1:$O$72,ROW()-1,)</f>
        <v>0</v>
      </c>
      <c r="Z61" s="116">
        <f>HLOOKUP(Z$2,'Centres d''intérêt 4'!$E$1:$O$72,ROW()-1,)</f>
        <v>0</v>
      </c>
      <c r="AA61" s="116">
        <f>HLOOKUP(AA$2,'Centres d''intérêt 4'!$E$1:$O$72,ROW()-1,)</f>
        <v>0</v>
      </c>
      <c r="AB61" s="116">
        <f>HLOOKUP(AB$2,'Centres d''intérêt 4'!$E$1:$O$72,ROW()-1,)</f>
        <v>0</v>
      </c>
      <c r="AC61" s="116">
        <f>HLOOKUP(AC$2,'Centres d''intérêt 4'!$E$1:$O$72,ROW()-1,)</f>
        <v>0</v>
      </c>
      <c r="AD61" s="116">
        <f>HLOOKUP(AD$2,'Centres d''intérêt 4'!$E$1:$O$72,ROW()-1,)</f>
        <v>0</v>
      </c>
      <c r="AE61" s="116">
        <f>HLOOKUP(AE$2,'Centres d''intérêt 4'!$E$1:$O$72,ROW()-1,)</f>
        <v>0</v>
      </c>
      <c r="AF61" s="117">
        <f>HLOOKUP(AF$2,'Centres d''intérêt 4'!$E$1:$O$72,ROW()-1,)</f>
        <v>0</v>
      </c>
      <c r="AG61" s="115">
        <f>HLOOKUP(AG$2,'Centres d''intérêt 3'!$E$1:$P$72,ROW()-1,)</f>
        <v>0</v>
      </c>
      <c r="AH61" s="116">
        <f>HLOOKUP(AH$2,'Centres d''intérêt 3'!$E$1:$P$72,ROW()-1,)</f>
        <v>0</v>
      </c>
      <c r="AI61" s="116">
        <f>HLOOKUP(AI$2,'Centres d''intérêt 3'!$E$1:$P$72,ROW()-1,)</f>
        <v>0</v>
      </c>
      <c r="AJ61" s="116">
        <f>HLOOKUP(AJ$2,'Centres d''intérêt 3'!$E$1:$P$72,ROW()-1,)</f>
        <v>0</v>
      </c>
      <c r="AK61" s="116">
        <f>HLOOKUP(AK$2,'Centres d''intérêt 3'!$E$1:$P$72,ROW()-1,)</f>
        <v>0</v>
      </c>
      <c r="AL61" s="116">
        <f>HLOOKUP(AL$2,'Centres d''intérêt 3'!$E$1:$P$72,ROW()-1,)</f>
        <v>0</v>
      </c>
      <c r="AM61" s="116">
        <f>HLOOKUP(AM$2,'Centres d''intérêt 3'!$E$1:$P$72,ROW()-1,)</f>
        <v>0</v>
      </c>
      <c r="AN61" s="116">
        <f>HLOOKUP(AN$2,'Centres d''intérêt 3'!$E$1:$P$72,ROW()-1,)</f>
        <v>0</v>
      </c>
      <c r="AO61" s="116">
        <f>HLOOKUP(AO$2,'Centres d''intérêt 3'!$E$1:$P$72,ROW()-1,)</f>
        <v>0</v>
      </c>
      <c r="AP61" s="117">
        <f>HLOOKUP(AP$2,'Centres d''intérêt 3'!$E$1:$P$72,ROW()-1,)</f>
        <v>0</v>
      </c>
    </row>
    <row r="62" spans="1:42" ht="32.25" thickBot="1">
      <c r="A62" s="386"/>
      <c r="B62" s="386"/>
      <c r="C62" s="380"/>
      <c r="D62" s="327" t="s">
        <v>109</v>
      </c>
      <c r="E62" s="76">
        <f t="shared" si="3"/>
        <v>0</v>
      </c>
      <c r="F62" s="457"/>
      <c r="G62" s="70">
        <f t="shared" si="6"/>
        <v>1</v>
      </c>
      <c r="H62" s="457"/>
      <c r="I62" s="70">
        <f t="shared" si="2"/>
        <v>2</v>
      </c>
      <c r="J62" s="457"/>
      <c r="K62" s="72">
        <f t="shared" si="4"/>
        <v>3</v>
      </c>
      <c r="L62" s="457"/>
      <c r="M62" s="115">
        <f>HLOOKUP(M$2,'Centres d''intérêt 5'!$E$1:$O$72,ROW()-1,)</f>
        <v>0</v>
      </c>
      <c r="N62" s="116">
        <f>HLOOKUP(N$2,'Centres d''intérêt 5'!$E$1:$O$72,ROW()-1,)</f>
        <v>0</v>
      </c>
      <c r="O62" s="116">
        <f>HLOOKUP(O$2,'Centres d''intérêt 5'!$E$1:$O$72,ROW()-1,)</f>
        <v>0</v>
      </c>
      <c r="P62" s="116">
        <f>HLOOKUP(P$2,'Centres d''intérêt 5'!$E$1:$O$72,ROW()-1,)</f>
        <v>0</v>
      </c>
      <c r="Q62" s="116">
        <f>HLOOKUP(Q$2,'Centres d''intérêt 5'!$E$1:$O$72,ROW()-1,)</f>
        <v>0</v>
      </c>
      <c r="R62" s="116">
        <f>HLOOKUP(R$2,'Centres d''intérêt 5'!$E$1:$O$72,ROW()-1,)</f>
        <v>0</v>
      </c>
      <c r="S62" s="116">
        <f>HLOOKUP(S$2,'Centres d''intérêt 5'!$E$1:$O$72,ROW()-1,)</f>
        <v>0</v>
      </c>
      <c r="T62" s="116">
        <f>HLOOKUP(T$2,'Centres d''intérêt 5'!$E$1:$O$72,ROW()-1,)</f>
        <v>0</v>
      </c>
      <c r="U62" s="116">
        <f>HLOOKUP(U$2,'Centres d''intérêt 5'!$E$1:$O$72,ROW()-1,)</f>
        <v>0</v>
      </c>
      <c r="V62" s="117">
        <f>HLOOKUP(V$2,'Centres d''intérêt 5'!$E$1:$O$72,ROW()-1,)</f>
        <v>0</v>
      </c>
      <c r="W62" s="149">
        <f>HLOOKUP(W$2,'Centres d''intérêt 4'!$E$1:$O$72,ROW()-1,)</f>
        <v>0</v>
      </c>
      <c r="X62" s="150">
        <f>HLOOKUP(X$2,'Centres d''intérêt 4'!$E$1:$O$72,ROW()-1,)</f>
        <v>0</v>
      </c>
      <c r="Y62" s="150">
        <f>HLOOKUP(Y$2,'Centres d''intérêt 4'!$E$1:$O$72,ROW()-1,)</f>
        <v>0</v>
      </c>
      <c r="Z62" s="150">
        <f>HLOOKUP(Z$2,'Centres d''intérêt 4'!$E$1:$O$72,ROW()-1,)</f>
        <v>20</v>
      </c>
      <c r="AA62" s="150">
        <f>HLOOKUP(AA$2,'Centres d''intérêt 4'!$E$1:$O$72,ROW()-1,)</f>
        <v>0</v>
      </c>
      <c r="AB62" s="150">
        <f>HLOOKUP(AB$2,'Centres d''intérêt 4'!$E$1:$O$72,ROW()-1,)</f>
        <v>0</v>
      </c>
      <c r="AC62" s="150">
        <f>HLOOKUP(AC$2,'Centres d''intérêt 4'!$E$1:$O$72,ROW()-1,)</f>
        <v>0</v>
      </c>
      <c r="AD62" s="150">
        <f>HLOOKUP(AD$2,'Centres d''intérêt 4'!$E$1:$O$72,ROW()-1,)</f>
        <v>0</v>
      </c>
      <c r="AE62" s="150">
        <f>HLOOKUP(AE$2,'Centres d''intérêt 4'!$E$1:$O$72,ROW()-1,)</f>
        <v>0</v>
      </c>
      <c r="AF62" s="151">
        <f>HLOOKUP(AF$2,'Centres d''intérêt 4'!$E$1:$O$72,ROW()-1,)</f>
        <v>0</v>
      </c>
      <c r="AG62" s="115">
        <f>HLOOKUP(AG$2,'Centres d''intérêt 3'!$E$1:$P$72,ROW()-1,)</f>
        <v>0</v>
      </c>
      <c r="AH62" s="116">
        <f>HLOOKUP(AH$2,'Centres d''intérêt 3'!$E$1:$P$72,ROW()-1,)</f>
        <v>0</v>
      </c>
      <c r="AI62" s="116">
        <f>HLOOKUP(AI$2,'Centres d''intérêt 3'!$E$1:$P$72,ROW()-1,)</f>
        <v>20</v>
      </c>
      <c r="AJ62" s="116">
        <f>HLOOKUP(AJ$2,'Centres d''intérêt 3'!$E$1:$P$72,ROW()-1,)</f>
        <v>20</v>
      </c>
      <c r="AK62" s="116">
        <f>HLOOKUP(AK$2,'Centres d''intérêt 3'!$E$1:$P$72,ROW()-1,)</f>
        <v>0</v>
      </c>
      <c r="AL62" s="116">
        <f>HLOOKUP(AL$2,'Centres d''intérêt 3'!$E$1:$P$72,ROW()-1,)</f>
        <v>0</v>
      </c>
      <c r="AM62" s="116">
        <f>HLOOKUP(AM$2,'Centres d''intérêt 3'!$E$1:$P$72,ROW()-1,)</f>
        <v>0</v>
      </c>
      <c r="AN62" s="116">
        <f>HLOOKUP(AN$2,'Centres d''intérêt 3'!$E$1:$P$72,ROW()-1,)</f>
        <v>0</v>
      </c>
      <c r="AO62" s="116">
        <f>HLOOKUP(AO$2,'Centres d''intérêt 3'!$E$1:$P$72,ROW()-1,)</f>
        <v>0</v>
      </c>
      <c r="AP62" s="117">
        <f>HLOOKUP(AP$2,'Centres d''intérêt 3'!$E$1:$P$72,ROW()-1,)</f>
        <v>0</v>
      </c>
    </row>
    <row r="63" spans="1:42" ht="63.95" customHeight="1">
      <c r="A63" s="381" t="s">
        <v>18</v>
      </c>
      <c r="B63" s="384" t="s">
        <v>19</v>
      </c>
      <c r="C63" s="328" t="s">
        <v>20</v>
      </c>
      <c r="D63" s="329"/>
      <c r="E63" s="118">
        <f t="shared" si="3"/>
        <v>0</v>
      </c>
      <c r="F63" s="297">
        <f>IF(E63&lt;&gt;0,1,0)</f>
        <v>0</v>
      </c>
      <c r="G63" s="119">
        <f t="shared" si="6"/>
        <v>0</v>
      </c>
      <c r="H63" s="297">
        <f>IF(G63&lt;&gt;0,1,0)</f>
        <v>0</v>
      </c>
      <c r="I63" s="119">
        <f t="shared" si="2"/>
        <v>0</v>
      </c>
      <c r="J63" s="297">
        <f>IF(I63&lt;&gt;0,1,0)</f>
        <v>0</v>
      </c>
      <c r="K63" s="120">
        <f t="shared" si="4"/>
        <v>0</v>
      </c>
      <c r="L63" s="297">
        <f>IF(K63&lt;&gt;0,1,0)</f>
        <v>0</v>
      </c>
      <c r="M63" s="16">
        <f>HLOOKUP(M$2,'Centres d''intérêt 5'!$E$1:$O$72,ROW()-1,)</f>
        <v>0</v>
      </c>
      <c r="N63" s="9">
        <f>HLOOKUP(N$2,'Centres d''intérêt 5'!$E$1:$O$72,ROW()-1,)</f>
        <v>0</v>
      </c>
      <c r="O63" s="9">
        <f>HLOOKUP(O$2,'Centres d''intérêt 5'!$E$1:$O$72,ROW()-1,)</f>
        <v>0</v>
      </c>
      <c r="P63" s="9">
        <f>HLOOKUP(P$2,'Centres d''intérêt 5'!$E$1:$O$72,ROW()-1,)</f>
        <v>0</v>
      </c>
      <c r="Q63" s="9">
        <f>HLOOKUP(Q$2,'Centres d''intérêt 5'!$E$1:$O$72,ROW()-1,)</f>
        <v>0</v>
      </c>
      <c r="R63" s="9">
        <f>HLOOKUP(R$2,'Centres d''intérêt 5'!$E$1:$O$72,ROW()-1,)</f>
        <v>0</v>
      </c>
      <c r="S63" s="9">
        <f>HLOOKUP(S$2,'Centres d''intérêt 5'!$E$1:$O$72,ROW()-1,)</f>
        <v>0</v>
      </c>
      <c r="T63" s="9">
        <f>HLOOKUP(T$2,'Centres d''intérêt 5'!$E$1:$O$72,ROW()-1,)</f>
        <v>0</v>
      </c>
      <c r="U63" s="9">
        <f>HLOOKUP(U$2,'Centres d''intérêt 5'!$E$1:$O$72,ROW()-1,)</f>
        <v>0</v>
      </c>
      <c r="V63" s="9">
        <f>HLOOKUP(V$2,'Centres d''intérêt 5'!$E$1:$O$72,ROW()-1,)</f>
        <v>0</v>
      </c>
      <c r="W63" s="16">
        <f>HLOOKUP(W$2,'Centres d''intérêt 4'!$E$1:$O$72,ROW()-1,)</f>
        <v>0</v>
      </c>
      <c r="X63" s="9">
        <f>HLOOKUP(X$2,'Centres d''intérêt 4'!$E$1:$O$72,ROW()-1,)</f>
        <v>0</v>
      </c>
      <c r="Y63" s="9">
        <f>HLOOKUP(Y$2,'Centres d''intérêt 4'!$E$1:$O$72,ROW()-1,)</f>
        <v>0</v>
      </c>
      <c r="Z63" s="9">
        <f>HLOOKUP(Z$2,'Centres d''intérêt 4'!$E$1:$O$72,ROW()-1,)</f>
        <v>0</v>
      </c>
      <c r="AA63" s="9">
        <f>HLOOKUP(AA$2,'Centres d''intérêt 4'!$E$1:$O$72,ROW()-1,)</f>
        <v>0</v>
      </c>
      <c r="AB63" s="9">
        <f>HLOOKUP(AB$2,'Centres d''intérêt 4'!$E$1:$O$72,ROW()-1,)</f>
        <v>0</v>
      </c>
      <c r="AC63" s="9">
        <f>HLOOKUP(AC$2,'Centres d''intérêt 4'!$E$1:$O$72,ROW()-1,)</f>
        <v>0</v>
      </c>
      <c r="AD63" s="9">
        <f>HLOOKUP(AD$2,'Centres d''intérêt 4'!$E$1:$O$72,ROW()-1,)</f>
        <v>0</v>
      </c>
      <c r="AE63" s="9">
        <f>HLOOKUP(AE$2,'Centres d''intérêt 4'!$E$1:$O$72,ROW()-1,)</f>
        <v>0</v>
      </c>
      <c r="AF63" s="9">
        <f>HLOOKUP(AF$2,'Centres d''intérêt 4'!$E$1:$O$72,ROW()-1,)</f>
        <v>0</v>
      </c>
      <c r="AG63" s="16">
        <f>HLOOKUP(AG$2,'Centres d''intérêt 3'!$E$1:$P$72,ROW()-1,)</f>
        <v>0</v>
      </c>
      <c r="AH63" s="9">
        <f>HLOOKUP(AH$2,'Centres d''intérêt 3'!$E$1:$P$72,ROW()-1,)</f>
        <v>0</v>
      </c>
      <c r="AI63" s="9">
        <f>HLOOKUP(AI$2,'Centres d''intérêt 3'!$E$1:$P$72,ROW()-1,)</f>
        <v>0</v>
      </c>
      <c r="AJ63" s="9">
        <f>HLOOKUP(AJ$2,'Centres d''intérêt 3'!$E$1:$P$72,ROW()-1,)</f>
        <v>0</v>
      </c>
      <c r="AK63" s="9">
        <f>HLOOKUP(AK$2,'Centres d''intérêt 3'!$E$1:$P$72,ROW()-1,)</f>
        <v>0</v>
      </c>
      <c r="AL63" s="9">
        <f>HLOOKUP(AL$2,'Centres d''intérêt 3'!$E$1:$P$72,ROW()-1,)</f>
        <v>0</v>
      </c>
      <c r="AM63" s="9">
        <f>HLOOKUP(AM$2,'Centres d''intérêt 3'!$E$1:$P$72,ROW()-1,)</f>
        <v>0</v>
      </c>
      <c r="AN63" s="9">
        <f>HLOOKUP(AN$2,'Centres d''intérêt 3'!$E$1:$P$72,ROW()-1,)</f>
        <v>0</v>
      </c>
      <c r="AO63" s="9">
        <f>HLOOKUP(AO$2,'Centres d''intérêt 3'!$E$1:$P$72,ROW()-1,)</f>
        <v>0</v>
      </c>
      <c r="AP63" s="10">
        <f>HLOOKUP(AP$2,'Centres d''intérêt 3'!$E$1:$P$72,ROW()-1,)</f>
        <v>0</v>
      </c>
    </row>
    <row r="64" spans="1:42" ht="94.5">
      <c r="A64" s="382"/>
      <c r="B64" s="358"/>
      <c r="C64" s="330" t="s">
        <v>44</v>
      </c>
      <c r="D64" s="331"/>
      <c r="E64" s="80">
        <f t="shared" si="3"/>
        <v>0</v>
      </c>
      <c r="F64" s="298">
        <f>IF(E64&lt;&gt;0,1,0)</f>
        <v>0</v>
      </c>
      <c r="G64" s="81">
        <f t="shared" si="6"/>
        <v>0</v>
      </c>
      <c r="H64" s="298">
        <f>IF(G64&lt;&gt;0,1,0)</f>
        <v>0</v>
      </c>
      <c r="I64" s="81">
        <f t="shared" si="2"/>
        <v>1</v>
      </c>
      <c r="J64" s="298">
        <f>IF(I64&lt;&gt;0,1,0)</f>
        <v>1</v>
      </c>
      <c r="K64" s="79">
        <f t="shared" si="4"/>
        <v>1</v>
      </c>
      <c r="L64" s="298">
        <f>IF(K64&lt;&gt;0,1,0)</f>
        <v>1</v>
      </c>
      <c r="M64" s="15">
        <f>HLOOKUP(M$2,'Centres d''intérêt 5'!$E$1:$O$72,ROW()-1,)</f>
        <v>0</v>
      </c>
      <c r="N64" s="11">
        <f>HLOOKUP(N$2,'Centres d''intérêt 5'!$E$1:$O$72,ROW()-1,)</f>
        <v>0</v>
      </c>
      <c r="O64" s="11">
        <f>HLOOKUP(O$2,'Centres d''intérêt 5'!$E$1:$O$72,ROW()-1,)</f>
        <v>0</v>
      </c>
      <c r="P64" s="11">
        <f>HLOOKUP(P$2,'Centres d''intérêt 5'!$E$1:$O$72,ROW()-1,)</f>
        <v>0</v>
      </c>
      <c r="Q64" s="11">
        <f>HLOOKUP(Q$2,'Centres d''intérêt 5'!$E$1:$O$72,ROW()-1,)</f>
        <v>0</v>
      </c>
      <c r="R64" s="11">
        <f>HLOOKUP(R$2,'Centres d''intérêt 5'!$E$1:$O$72,ROW()-1,)</f>
        <v>0</v>
      </c>
      <c r="S64" s="11">
        <f>HLOOKUP(S$2,'Centres d''intérêt 5'!$E$1:$O$72,ROW()-1,)</f>
        <v>0</v>
      </c>
      <c r="T64" s="11">
        <f>HLOOKUP(T$2,'Centres d''intérêt 5'!$E$1:$O$72,ROW()-1,)</f>
        <v>0</v>
      </c>
      <c r="U64" s="11">
        <f>HLOOKUP(U$2,'Centres d''intérêt 5'!$E$1:$O$72,ROW()-1,)</f>
        <v>0</v>
      </c>
      <c r="V64" s="11">
        <f>HLOOKUP(V$2,'Centres d''intérêt 5'!$E$1:$O$72,ROW()-1,)</f>
        <v>0</v>
      </c>
      <c r="W64" s="15">
        <f>HLOOKUP(W$2,'Centres d''intérêt 4'!$E$1:$O$72,ROW()-1,)</f>
        <v>0</v>
      </c>
      <c r="X64" s="11">
        <f>HLOOKUP(X$2,'Centres d''intérêt 4'!$E$1:$O$72,ROW()-1,)</f>
        <v>0</v>
      </c>
      <c r="Y64" s="11">
        <f>HLOOKUP(Y$2,'Centres d''intérêt 4'!$E$1:$O$72,ROW()-1,)</f>
        <v>0</v>
      </c>
      <c r="Z64" s="11">
        <f>HLOOKUP(Z$2,'Centres d''intérêt 4'!$E$1:$O$72,ROW()-1,)</f>
        <v>0</v>
      </c>
      <c r="AA64" s="11">
        <f>HLOOKUP(AA$2,'Centres d''intérêt 4'!$E$1:$O$72,ROW()-1,)</f>
        <v>0</v>
      </c>
      <c r="AB64" s="11">
        <f>HLOOKUP(AB$2,'Centres d''intérêt 4'!$E$1:$O$72,ROW()-1,)</f>
        <v>0</v>
      </c>
      <c r="AC64" s="11">
        <f>HLOOKUP(AC$2,'Centres d''intérêt 4'!$E$1:$O$72,ROW()-1,)</f>
        <v>0</v>
      </c>
      <c r="AD64" s="11">
        <f>HLOOKUP(AD$2,'Centres d''intérêt 4'!$E$1:$O$72,ROW()-1,)</f>
        <v>0</v>
      </c>
      <c r="AE64" s="11">
        <f>HLOOKUP(AE$2,'Centres d''intérêt 4'!$E$1:$O$72,ROW()-1,)</f>
        <v>0</v>
      </c>
      <c r="AF64" s="11">
        <f>HLOOKUP(AF$2,'Centres d''intérêt 4'!$E$1:$O$72,ROW()-1,)</f>
        <v>0</v>
      </c>
      <c r="AG64" s="15">
        <f>HLOOKUP(AG$2,'Centres d''intérêt 3'!$E$1:$P$72,ROW()-1,)</f>
        <v>18</v>
      </c>
      <c r="AH64" s="11">
        <f>HLOOKUP(AH$2,'Centres d''intérêt 3'!$E$1:$P$72,ROW()-1,)</f>
        <v>0</v>
      </c>
      <c r="AI64" s="11">
        <f>HLOOKUP(AI$2,'Centres d''intérêt 3'!$E$1:$P$72,ROW()-1,)</f>
        <v>0</v>
      </c>
      <c r="AJ64" s="11">
        <f>HLOOKUP(AJ$2,'Centres d''intérêt 3'!$E$1:$P$72,ROW()-1,)</f>
        <v>0</v>
      </c>
      <c r="AK64" s="11">
        <f>HLOOKUP(AK$2,'Centres d''intérêt 3'!$E$1:$P$72,ROW()-1,)</f>
        <v>0</v>
      </c>
      <c r="AL64" s="11">
        <f>HLOOKUP(AL$2,'Centres d''intérêt 3'!$E$1:$P$72,ROW()-1,)</f>
        <v>0</v>
      </c>
      <c r="AM64" s="11">
        <f>HLOOKUP(AM$2,'Centres d''intérêt 3'!$E$1:$P$72,ROW()-1,)</f>
        <v>0</v>
      </c>
      <c r="AN64" s="11">
        <f>HLOOKUP(AN$2,'Centres d''intérêt 3'!$E$1:$P$72,ROW()-1,)</f>
        <v>0</v>
      </c>
      <c r="AO64" s="11">
        <f>HLOOKUP(AO$2,'Centres d''intérêt 3'!$E$1:$P$72,ROW()-1,)</f>
        <v>0</v>
      </c>
      <c r="AP64" s="12">
        <f>HLOOKUP(AP$2,'Centres d''intérêt 3'!$E$1:$P$72,ROW()-1,)</f>
        <v>0</v>
      </c>
    </row>
    <row r="65" spans="1:42" ht="63">
      <c r="A65" s="382"/>
      <c r="B65" s="358"/>
      <c r="C65" s="330" t="s">
        <v>45</v>
      </c>
      <c r="D65" s="331"/>
      <c r="E65" s="80">
        <f t="shared" si="3"/>
        <v>1</v>
      </c>
      <c r="F65" s="298">
        <f>IF(E65&lt;&gt;0,1,0)</f>
        <v>1</v>
      </c>
      <c r="G65" s="81">
        <f t="shared" si="6"/>
        <v>0</v>
      </c>
      <c r="H65" s="298">
        <f>IF(G65&lt;&gt;0,1,0)</f>
        <v>0</v>
      </c>
      <c r="I65" s="81">
        <f t="shared" si="2"/>
        <v>1</v>
      </c>
      <c r="J65" s="298">
        <f>IF(I65&lt;&gt;0,1,0)</f>
        <v>1</v>
      </c>
      <c r="K65" s="79">
        <f t="shared" si="4"/>
        <v>2</v>
      </c>
      <c r="L65" s="298">
        <f>IF(K65&lt;&gt;0,1,0)</f>
        <v>1</v>
      </c>
      <c r="M65" s="15">
        <f>HLOOKUP(M$2,'Centres d''intérêt 5'!$E$1:$O$72,ROW()-1,)</f>
        <v>0</v>
      </c>
      <c r="N65" s="11">
        <f>HLOOKUP(N$2,'Centres d''intérêt 5'!$E$1:$O$72,ROW()-1,)</f>
        <v>0</v>
      </c>
      <c r="O65" s="11">
        <f>HLOOKUP(O$2,'Centres d''intérêt 5'!$E$1:$O$72,ROW()-1,)</f>
        <v>0</v>
      </c>
      <c r="P65" s="11">
        <f>HLOOKUP(P$2,'Centres d''intérêt 5'!$E$1:$O$72,ROW()-1,)</f>
        <v>0</v>
      </c>
      <c r="Q65" s="11">
        <f>HLOOKUP(Q$2,'Centres d''intérêt 5'!$E$1:$O$72,ROW()-1,)</f>
        <v>22</v>
      </c>
      <c r="R65" s="11">
        <f>HLOOKUP(R$2,'Centres d''intérêt 5'!$E$1:$O$72,ROW()-1,)</f>
        <v>0</v>
      </c>
      <c r="S65" s="11">
        <f>HLOOKUP(S$2,'Centres d''intérêt 5'!$E$1:$O$72,ROW()-1,)</f>
        <v>0</v>
      </c>
      <c r="T65" s="11">
        <f>HLOOKUP(T$2,'Centres d''intérêt 5'!$E$1:$O$72,ROW()-1,)</f>
        <v>0</v>
      </c>
      <c r="U65" s="11">
        <f>HLOOKUP(U$2,'Centres d''intérêt 5'!$E$1:$O$72,ROW()-1,)</f>
        <v>0</v>
      </c>
      <c r="V65" s="11">
        <f>HLOOKUP(V$2,'Centres d''intérêt 5'!$E$1:$O$72,ROW()-1,)</f>
        <v>0</v>
      </c>
      <c r="W65" s="15">
        <f>HLOOKUP(W$2,'Centres d''intérêt 4'!$E$1:$O$72,ROW()-1,)</f>
        <v>0</v>
      </c>
      <c r="X65" s="11">
        <f>HLOOKUP(X$2,'Centres d''intérêt 4'!$E$1:$O$72,ROW()-1,)</f>
        <v>0</v>
      </c>
      <c r="Y65" s="11">
        <f>HLOOKUP(Y$2,'Centres d''intérêt 4'!$E$1:$O$72,ROW()-1,)</f>
        <v>0</v>
      </c>
      <c r="Z65" s="11">
        <f>HLOOKUP(Z$2,'Centres d''intérêt 4'!$E$1:$O$72,ROW()-1,)</f>
        <v>0</v>
      </c>
      <c r="AA65" s="11">
        <f>HLOOKUP(AA$2,'Centres d''intérêt 4'!$E$1:$O$72,ROW()-1,)</f>
        <v>0</v>
      </c>
      <c r="AB65" s="11">
        <f>HLOOKUP(AB$2,'Centres d''intérêt 4'!$E$1:$O$72,ROW()-1,)</f>
        <v>0</v>
      </c>
      <c r="AC65" s="11">
        <f>HLOOKUP(AC$2,'Centres d''intérêt 4'!$E$1:$O$72,ROW()-1,)</f>
        <v>0</v>
      </c>
      <c r="AD65" s="11">
        <f>HLOOKUP(AD$2,'Centres d''intérêt 4'!$E$1:$O$72,ROW()-1,)</f>
        <v>0</v>
      </c>
      <c r="AE65" s="11">
        <f>HLOOKUP(AE$2,'Centres d''intérêt 4'!$E$1:$O$72,ROW()-1,)</f>
        <v>0</v>
      </c>
      <c r="AF65" s="11">
        <f>HLOOKUP(AF$2,'Centres d''intérêt 4'!$E$1:$O$72,ROW()-1,)</f>
        <v>0</v>
      </c>
      <c r="AG65" s="15">
        <f>HLOOKUP(AG$2,'Centres d''intérêt 3'!$E$1:$P$72,ROW()-1,)</f>
        <v>0</v>
      </c>
      <c r="AH65" s="11">
        <f>HLOOKUP(AH$2,'Centres d''intérêt 3'!$E$1:$P$72,ROW()-1,)</f>
        <v>22</v>
      </c>
      <c r="AI65" s="11">
        <f>HLOOKUP(AI$2,'Centres d''intérêt 3'!$E$1:$P$72,ROW()-1,)</f>
        <v>0</v>
      </c>
      <c r="AJ65" s="11">
        <f>HLOOKUP(AJ$2,'Centres d''intérêt 3'!$E$1:$P$72,ROW()-1,)</f>
        <v>0</v>
      </c>
      <c r="AK65" s="11">
        <f>HLOOKUP(AK$2,'Centres d''intérêt 3'!$E$1:$P$72,ROW()-1,)</f>
        <v>0</v>
      </c>
      <c r="AL65" s="11">
        <f>HLOOKUP(AL$2,'Centres d''intérêt 3'!$E$1:$P$72,ROW()-1,)</f>
        <v>0</v>
      </c>
      <c r="AM65" s="11">
        <f>HLOOKUP(AM$2,'Centres d''intérêt 3'!$E$1:$P$72,ROW()-1,)</f>
        <v>0</v>
      </c>
      <c r="AN65" s="11">
        <f>HLOOKUP(AN$2,'Centres d''intérêt 3'!$E$1:$P$72,ROW()-1,)</f>
        <v>0</v>
      </c>
      <c r="AO65" s="11">
        <f>HLOOKUP(AO$2,'Centres d''intérêt 3'!$E$1:$P$72,ROW()-1,)</f>
        <v>0</v>
      </c>
      <c r="AP65" s="12">
        <f>HLOOKUP(AP$2,'Centres d''intérêt 3'!$E$1:$P$72,ROW()-1,)</f>
        <v>0</v>
      </c>
    </row>
    <row r="66" spans="1:42" ht="47.25">
      <c r="A66" s="382"/>
      <c r="B66" s="358"/>
      <c r="C66" s="332" t="s">
        <v>21</v>
      </c>
      <c r="D66" s="331"/>
      <c r="E66" s="80">
        <f t="shared" ref="E66:E69" si="7">COUNTIF(M66:V66,"&lt;&gt;"&amp;"0")</f>
        <v>0</v>
      </c>
      <c r="F66" s="298">
        <f t="shared" ref="F66:F73" si="8">IF(E66&lt;&gt;0,1,0)</f>
        <v>0</v>
      </c>
      <c r="G66" s="81">
        <f t="shared" ref="G66:G69" si="9">COUNTIF(W66:AF66,"&lt;&gt;"&amp;"0")</f>
        <v>0</v>
      </c>
      <c r="H66" s="298">
        <f t="shared" ref="H66:H73" si="10">IF(G66&lt;&gt;0,1,0)</f>
        <v>0</v>
      </c>
      <c r="I66" s="81">
        <f t="shared" si="2"/>
        <v>1</v>
      </c>
      <c r="J66" s="298">
        <f t="shared" ref="J66:J73" si="11">IF(I66&lt;&gt;0,1,0)</f>
        <v>1</v>
      </c>
      <c r="K66" s="79">
        <f t="shared" ref="K66:K69" si="12">E66+G66+I66</f>
        <v>1</v>
      </c>
      <c r="L66" s="298">
        <f t="shared" ref="L66:L73" si="13">IF(K66&lt;&gt;0,1,0)</f>
        <v>1</v>
      </c>
      <c r="M66" s="15">
        <f>HLOOKUP(M$2,'Centres d''intérêt 5'!$E$1:$O$72,ROW()-1,)</f>
        <v>0</v>
      </c>
      <c r="N66" s="11">
        <f>HLOOKUP(N$2,'Centres d''intérêt 5'!$E$1:$O$72,ROW()-1,)</f>
        <v>0</v>
      </c>
      <c r="O66" s="11">
        <f>HLOOKUP(O$2,'Centres d''intérêt 5'!$E$1:$O$72,ROW()-1,)</f>
        <v>0</v>
      </c>
      <c r="P66" s="11">
        <f>HLOOKUP(P$2,'Centres d''intérêt 5'!$E$1:$O$72,ROW()-1,)</f>
        <v>0</v>
      </c>
      <c r="Q66" s="11">
        <f>HLOOKUP(Q$2,'Centres d''intérêt 5'!$E$1:$O$72,ROW()-1,)</f>
        <v>0</v>
      </c>
      <c r="R66" s="11">
        <f>HLOOKUP(R$2,'Centres d''intérêt 5'!$E$1:$O$72,ROW()-1,)</f>
        <v>0</v>
      </c>
      <c r="S66" s="11">
        <f>HLOOKUP(S$2,'Centres d''intérêt 5'!$E$1:$O$72,ROW()-1,)</f>
        <v>0</v>
      </c>
      <c r="T66" s="11">
        <f>HLOOKUP(T$2,'Centres d''intérêt 5'!$E$1:$O$72,ROW()-1,)</f>
        <v>0</v>
      </c>
      <c r="U66" s="11">
        <f>HLOOKUP(U$2,'Centres d''intérêt 5'!$E$1:$O$72,ROW()-1,)</f>
        <v>0</v>
      </c>
      <c r="V66" s="11">
        <f>HLOOKUP(V$2,'Centres d''intérêt 5'!$E$1:$O$72,ROW()-1,)</f>
        <v>0</v>
      </c>
      <c r="W66" s="15">
        <f>HLOOKUP(W$2,'Centres d''intérêt 4'!$E$1:$O$72,ROW()-1,)</f>
        <v>0</v>
      </c>
      <c r="X66" s="11">
        <f>HLOOKUP(X$2,'Centres d''intérêt 4'!$E$1:$O$72,ROW()-1,)</f>
        <v>0</v>
      </c>
      <c r="Y66" s="11">
        <f>HLOOKUP(Y$2,'Centres d''intérêt 4'!$E$1:$O$72,ROW()-1,)</f>
        <v>0</v>
      </c>
      <c r="Z66" s="11">
        <f>HLOOKUP(Z$2,'Centres d''intérêt 4'!$E$1:$O$72,ROW()-1,)</f>
        <v>0</v>
      </c>
      <c r="AA66" s="11">
        <f>HLOOKUP(AA$2,'Centres d''intérêt 4'!$E$1:$O$72,ROW()-1,)</f>
        <v>0</v>
      </c>
      <c r="AB66" s="11">
        <f>HLOOKUP(AB$2,'Centres d''intérêt 4'!$E$1:$O$72,ROW()-1,)</f>
        <v>0</v>
      </c>
      <c r="AC66" s="11">
        <f>HLOOKUP(AC$2,'Centres d''intérêt 4'!$E$1:$O$72,ROW()-1,)</f>
        <v>0</v>
      </c>
      <c r="AD66" s="11">
        <f>HLOOKUP(AD$2,'Centres d''intérêt 4'!$E$1:$O$72,ROW()-1,)</f>
        <v>0</v>
      </c>
      <c r="AE66" s="11">
        <f>HLOOKUP(AE$2,'Centres d''intérêt 4'!$E$1:$O$72,ROW()-1,)</f>
        <v>0</v>
      </c>
      <c r="AF66" s="11">
        <f>HLOOKUP(AF$2,'Centres d''intérêt 4'!$E$1:$O$72,ROW()-1,)</f>
        <v>0</v>
      </c>
      <c r="AG66" s="15">
        <f>HLOOKUP(AG$2,'Centres d''intérêt 3'!$E$1:$P$72,ROW()-1,)</f>
        <v>0</v>
      </c>
      <c r="AH66" s="11">
        <f>HLOOKUP(AH$2,'Centres d''intérêt 3'!$E$1:$P$72,ROW()-1,)</f>
        <v>22</v>
      </c>
      <c r="AI66" s="11">
        <f>HLOOKUP(AI$2,'Centres d''intérêt 3'!$E$1:$P$72,ROW()-1,)</f>
        <v>0</v>
      </c>
      <c r="AJ66" s="11">
        <f>HLOOKUP(AJ$2,'Centres d''intérêt 3'!$E$1:$P$72,ROW()-1,)</f>
        <v>0</v>
      </c>
      <c r="AK66" s="11">
        <f>HLOOKUP(AK$2,'Centres d''intérêt 3'!$E$1:$P$72,ROW()-1,)</f>
        <v>0</v>
      </c>
      <c r="AL66" s="11">
        <f>HLOOKUP(AL$2,'Centres d''intérêt 3'!$E$1:$P$72,ROW()-1,)</f>
        <v>0</v>
      </c>
      <c r="AM66" s="11">
        <f>HLOOKUP(AM$2,'Centres d''intérêt 3'!$E$1:$P$72,ROW()-1,)</f>
        <v>0</v>
      </c>
      <c r="AN66" s="11">
        <f>HLOOKUP(AN$2,'Centres d''intérêt 3'!$E$1:$P$72,ROW()-1,)</f>
        <v>0</v>
      </c>
      <c r="AO66" s="11">
        <f>HLOOKUP(AO$2,'Centres d''intérêt 3'!$E$1:$P$72,ROW()-1,)</f>
        <v>0</v>
      </c>
      <c r="AP66" s="12">
        <f>HLOOKUP(AP$2,'Centres d''intérêt 3'!$E$1:$P$72,ROW()-1,)</f>
        <v>0</v>
      </c>
    </row>
    <row r="67" spans="1:42" ht="31.5">
      <c r="A67" s="382"/>
      <c r="B67" s="358" t="s">
        <v>22</v>
      </c>
      <c r="C67" s="332" t="s">
        <v>23</v>
      </c>
      <c r="D67" s="331"/>
      <c r="E67" s="80">
        <f t="shared" si="7"/>
        <v>0</v>
      </c>
      <c r="F67" s="298">
        <f t="shared" si="8"/>
        <v>0</v>
      </c>
      <c r="G67" s="81">
        <f t="shared" si="9"/>
        <v>0</v>
      </c>
      <c r="H67" s="298">
        <f t="shared" si="10"/>
        <v>0</v>
      </c>
      <c r="I67" s="81">
        <f t="shared" si="2"/>
        <v>1</v>
      </c>
      <c r="J67" s="298">
        <f t="shared" si="11"/>
        <v>1</v>
      </c>
      <c r="K67" s="79">
        <f t="shared" si="12"/>
        <v>1</v>
      </c>
      <c r="L67" s="298">
        <f t="shared" si="13"/>
        <v>1</v>
      </c>
      <c r="M67" s="15">
        <f>HLOOKUP(M$2,'Centres d''intérêt 5'!$E$1:$O$72,ROW()-1,)</f>
        <v>0</v>
      </c>
      <c r="N67" s="11">
        <f>HLOOKUP(N$2,'Centres d''intérêt 5'!$E$1:$O$72,ROW()-1,)</f>
        <v>0</v>
      </c>
      <c r="O67" s="11">
        <f>HLOOKUP(O$2,'Centres d''intérêt 5'!$E$1:$O$72,ROW()-1,)</f>
        <v>0</v>
      </c>
      <c r="P67" s="11">
        <f>HLOOKUP(P$2,'Centres d''intérêt 5'!$E$1:$O$72,ROW()-1,)</f>
        <v>0</v>
      </c>
      <c r="Q67" s="11">
        <f>HLOOKUP(Q$2,'Centres d''intérêt 5'!$E$1:$O$72,ROW()-1,)</f>
        <v>0</v>
      </c>
      <c r="R67" s="11">
        <f>HLOOKUP(R$2,'Centres d''intérêt 5'!$E$1:$O$72,ROW()-1,)</f>
        <v>0</v>
      </c>
      <c r="S67" s="11">
        <f>HLOOKUP(S$2,'Centres d''intérêt 5'!$E$1:$O$72,ROW()-1,)</f>
        <v>0</v>
      </c>
      <c r="T67" s="11">
        <f>HLOOKUP(T$2,'Centres d''intérêt 5'!$E$1:$O$72,ROW()-1,)</f>
        <v>0</v>
      </c>
      <c r="U67" s="11">
        <f>HLOOKUP(U$2,'Centres d''intérêt 5'!$E$1:$O$72,ROW()-1,)</f>
        <v>0</v>
      </c>
      <c r="V67" s="11">
        <f>HLOOKUP(V$2,'Centres d''intérêt 5'!$E$1:$O$72,ROW()-1,)</f>
        <v>0</v>
      </c>
      <c r="W67" s="15">
        <f>HLOOKUP(W$2,'Centres d''intérêt 4'!$E$1:$O$72,ROW()-1,)</f>
        <v>0</v>
      </c>
      <c r="X67" s="11">
        <f>HLOOKUP(X$2,'Centres d''intérêt 4'!$E$1:$O$72,ROW()-1,)</f>
        <v>0</v>
      </c>
      <c r="Y67" s="11">
        <f>HLOOKUP(Y$2,'Centres d''intérêt 4'!$E$1:$O$72,ROW()-1,)</f>
        <v>0</v>
      </c>
      <c r="Z67" s="11">
        <f>HLOOKUP(Z$2,'Centres d''intérêt 4'!$E$1:$O$72,ROW()-1,)</f>
        <v>0</v>
      </c>
      <c r="AA67" s="11">
        <f>HLOOKUP(AA$2,'Centres d''intérêt 4'!$E$1:$O$72,ROW()-1,)</f>
        <v>0</v>
      </c>
      <c r="AB67" s="11">
        <f>HLOOKUP(AB$2,'Centres d''intérêt 4'!$E$1:$O$72,ROW()-1,)</f>
        <v>0</v>
      </c>
      <c r="AC67" s="11">
        <f>HLOOKUP(AC$2,'Centres d''intérêt 4'!$E$1:$O$72,ROW()-1,)</f>
        <v>0</v>
      </c>
      <c r="AD67" s="11">
        <f>HLOOKUP(AD$2,'Centres d''intérêt 4'!$E$1:$O$72,ROW()-1,)</f>
        <v>0</v>
      </c>
      <c r="AE67" s="11">
        <f>HLOOKUP(AE$2,'Centres d''intérêt 4'!$E$1:$O$72,ROW()-1,)</f>
        <v>0</v>
      </c>
      <c r="AF67" s="11">
        <f>HLOOKUP(AF$2,'Centres d''intérêt 4'!$E$1:$O$72,ROW()-1,)</f>
        <v>0</v>
      </c>
      <c r="AG67" s="15">
        <f>HLOOKUP(AG$2,'Centres d''intérêt 3'!$E$1:$P$72,ROW()-1,)</f>
        <v>0</v>
      </c>
      <c r="AH67" s="11">
        <f>HLOOKUP(AH$2,'Centres d''intérêt 3'!$E$1:$P$72,ROW()-1,)</f>
        <v>22</v>
      </c>
      <c r="AI67" s="11">
        <f>HLOOKUP(AI$2,'Centres d''intérêt 3'!$E$1:$P$72,ROW()-1,)</f>
        <v>0</v>
      </c>
      <c r="AJ67" s="11">
        <f>HLOOKUP(AJ$2,'Centres d''intérêt 3'!$E$1:$P$72,ROW()-1,)</f>
        <v>0</v>
      </c>
      <c r="AK67" s="11">
        <f>HLOOKUP(AK$2,'Centres d''intérêt 3'!$E$1:$P$72,ROW()-1,)</f>
        <v>0</v>
      </c>
      <c r="AL67" s="11">
        <f>HLOOKUP(AL$2,'Centres d''intérêt 3'!$E$1:$P$72,ROW()-1,)</f>
        <v>0</v>
      </c>
      <c r="AM67" s="11">
        <f>HLOOKUP(AM$2,'Centres d''intérêt 3'!$E$1:$P$72,ROW()-1,)</f>
        <v>0</v>
      </c>
      <c r="AN67" s="11">
        <f>HLOOKUP(AN$2,'Centres d''intérêt 3'!$E$1:$P$72,ROW()-1,)</f>
        <v>0</v>
      </c>
      <c r="AO67" s="11">
        <f>HLOOKUP(AO$2,'Centres d''intérêt 3'!$E$1:$P$72,ROW()-1,)</f>
        <v>0</v>
      </c>
      <c r="AP67" s="12">
        <f>HLOOKUP(AP$2,'Centres d''intérêt 3'!$E$1:$P$72,ROW()-1,)</f>
        <v>0</v>
      </c>
    </row>
    <row r="68" spans="1:42" ht="54.95" customHeight="1">
      <c r="A68" s="382"/>
      <c r="B68" s="358"/>
      <c r="C68" s="332" t="s">
        <v>24</v>
      </c>
      <c r="D68" s="331"/>
      <c r="E68" s="80">
        <f t="shared" si="7"/>
        <v>0</v>
      </c>
      <c r="F68" s="298">
        <f t="shared" si="8"/>
        <v>0</v>
      </c>
      <c r="G68" s="81">
        <f t="shared" si="9"/>
        <v>0</v>
      </c>
      <c r="H68" s="298">
        <f t="shared" si="10"/>
        <v>0</v>
      </c>
      <c r="I68" s="81">
        <f t="shared" si="2"/>
        <v>0</v>
      </c>
      <c r="J68" s="298">
        <f t="shared" si="11"/>
        <v>0</v>
      </c>
      <c r="K68" s="79">
        <f t="shared" si="12"/>
        <v>0</v>
      </c>
      <c r="L68" s="298">
        <f t="shared" si="13"/>
        <v>0</v>
      </c>
      <c r="M68" s="15">
        <f>HLOOKUP(M$2,'Centres d''intérêt 5'!$E$1:$O$72,ROW()-1,)</f>
        <v>0</v>
      </c>
      <c r="N68" s="11">
        <f>HLOOKUP(N$2,'Centres d''intérêt 5'!$E$1:$O$72,ROW()-1,)</f>
        <v>0</v>
      </c>
      <c r="O68" s="11">
        <f>HLOOKUP(O$2,'Centres d''intérêt 5'!$E$1:$O$72,ROW()-1,)</f>
        <v>0</v>
      </c>
      <c r="P68" s="11">
        <f>HLOOKUP(P$2,'Centres d''intérêt 5'!$E$1:$O$72,ROW()-1,)</f>
        <v>0</v>
      </c>
      <c r="Q68" s="11">
        <f>HLOOKUP(Q$2,'Centres d''intérêt 5'!$E$1:$O$72,ROW()-1,)</f>
        <v>0</v>
      </c>
      <c r="R68" s="11">
        <f>HLOOKUP(R$2,'Centres d''intérêt 5'!$E$1:$O$72,ROW()-1,)</f>
        <v>0</v>
      </c>
      <c r="S68" s="11">
        <f>HLOOKUP(S$2,'Centres d''intérêt 5'!$E$1:$O$72,ROW()-1,)</f>
        <v>0</v>
      </c>
      <c r="T68" s="11">
        <f>HLOOKUP(T$2,'Centres d''intérêt 5'!$E$1:$O$72,ROW()-1,)</f>
        <v>0</v>
      </c>
      <c r="U68" s="11">
        <f>HLOOKUP(U$2,'Centres d''intérêt 5'!$E$1:$O$72,ROW()-1,)</f>
        <v>0</v>
      </c>
      <c r="V68" s="11">
        <f>HLOOKUP(V$2,'Centres d''intérêt 5'!$E$1:$O$72,ROW()-1,)</f>
        <v>0</v>
      </c>
      <c r="W68" s="15">
        <f>HLOOKUP(W$2,'Centres d''intérêt 4'!$E$1:$O$72,ROW()-1,)</f>
        <v>0</v>
      </c>
      <c r="X68" s="11">
        <f>HLOOKUP(X$2,'Centres d''intérêt 4'!$E$1:$O$72,ROW()-1,)</f>
        <v>0</v>
      </c>
      <c r="Y68" s="11">
        <f>HLOOKUP(Y$2,'Centres d''intérêt 4'!$E$1:$O$72,ROW()-1,)</f>
        <v>0</v>
      </c>
      <c r="Z68" s="11">
        <f>HLOOKUP(Z$2,'Centres d''intérêt 4'!$E$1:$O$72,ROW()-1,)</f>
        <v>0</v>
      </c>
      <c r="AA68" s="11">
        <f>HLOOKUP(AA$2,'Centres d''intérêt 4'!$E$1:$O$72,ROW()-1,)</f>
        <v>0</v>
      </c>
      <c r="AB68" s="11">
        <f>HLOOKUP(AB$2,'Centres d''intérêt 4'!$E$1:$O$72,ROW()-1,)</f>
        <v>0</v>
      </c>
      <c r="AC68" s="11">
        <f>HLOOKUP(AC$2,'Centres d''intérêt 4'!$E$1:$O$72,ROW()-1,)</f>
        <v>0</v>
      </c>
      <c r="AD68" s="11">
        <f>HLOOKUP(AD$2,'Centres d''intérêt 4'!$E$1:$O$72,ROW()-1,)</f>
        <v>0</v>
      </c>
      <c r="AE68" s="11">
        <f>HLOOKUP(AE$2,'Centres d''intérêt 4'!$E$1:$O$72,ROW()-1,)</f>
        <v>0</v>
      </c>
      <c r="AF68" s="11">
        <f>HLOOKUP(AF$2,'Centres d''intérêt 4'!$E$1:$O$72,ROW()-1,)</f>
        <v>0</v>
      </c>
      <c r="AG68" s="15">
        <f>HLOOKUP(AG$2,'Centres d''intérêt 3'!$E$1:$P$72,ROW()-1,)</f>
        <v>0</v>
      </c>
      <c r="AH68" s="11">
        <f>HLOOKUP(AH$2,'Centres d''intérêt 3'!$E$1:$P$72,ROW()-1,)</f>
        <v>0</v>
      </c>
      <c r="AI68" s="11">
        <f>HLOOKUP(AI$2,'Centres d''intérêt 3'!$E$1:$P$72,ROW()-1,)</f>
        <v>0</v>
      </c>
      <c r="AJ68" s="11">
        <f>HLOOKUP(AJ$2,'Centres d''intérêt 3'!$E$1:$P$72,ROW()-1,)</f>
        <v>0</v>
      </c>
      <c r="AK68" s="11">
        <f>HLOOKUP(AK$2,'Centres d''intérêt 3'!$E$1:$P$72,ROW()-1,)</f>
        <v>0</v>
      </c>
      <c r="AL68" s="11">
        <f>HLOOKUP(AL$2,'Centres d''intérêt 3'!$E$1:$P$72,ROW()-1,)</f>
        <v>0</v>
      </c>
      <c r="AM68" s="11">
        <f>HLOOKUP(AM$2,'Centres d''intérêt 3'!$E$1:$P$72,ROW()-1,)</f>
        <v>0</v>
      </c>
      <c r="AN68" s="11">
        <f>HLOOKUP(AN$2,'Centres d''intérêt 3'!$E$1:$P$72,ROW()-1,)</f>
        <v>0</v>
      </c>
      <c r="AO68" s="11">
        <f>HLOOKUP(AO$2,'Centres d''intérêt 3'!$E$1:$P$72,ROW()-1,)</f>
        <v>0</v>
      </c>
      <c r="AP68" s="12">
        <f>HLOOKUP(AP$2,'Centres d''intérêt 3'!$E$1:$P$72,ROW()-1,)</f>
        <v>0</v>
      </c>
    </row>
    <row r="69" spans="1:42" ht="63.95" customHeight="1">
      <c r="A69" s="382"/>
      <c r="B69" s="358"/>
      <c r="C69" s="330" t="s">
        <v>25</v>
      </c>
      <c r="D69" s="331"/>
      <c r="E69" s="80">
        <f t="shared" si="7"/>
        <v>0</v>
      </c>
      <c r="F69" s="298">
        <f t="shared" si="8"/>
        <v>0</v>
      </c>
      <c r="G69" s="81">
        <f t="shared" si="9"/>
        <v>0</v>
      </c>
      <c r="H69" s="298">
        <f t="shared" si="10"/>
        <v>0</v>
      </c>
      <c r="I69" s="81">
        <f t="shared" si="2"/>
        <v>0</v>
      </c>
      <c r="J69" s="298">
        <f t="shared" si="11"/>
        <v>0</v>
      </c>
      <c r="K69" s="79">
        <f t="shared" si="12"/>
        <v>0</v>
      </c>
      <c r="L69" s="298">
        <f t="shared" si="13"/>
        <v>0</v>
      </c>
      <c r="M69" s="15">
        <f>HLOOKUP(M$2,'Centres d''intérêt 5'!$E$1:$O$72,ROW()-1,)</f>
        <v>0</v>
      </c>
      <c r="N69" s="11">
        <f>HLOOKUP(N$2,'Centres d''intérêt 5'!$E$1:$O$72,ROW()-1,)</f>
        <v>0</v>
      </c>
      <c r="O69" s="11">
        <f>HLOOKUP(O$2,'Centres d''intérêt 5'!$E$1:$O$72,ROW()-1,)</f>
        <v>0</v>
      </c>
      <c r="P69" s="11">
        <f>HLOOKUP(P$2,'Centres d''intérêt 5'!$E$1:$O$72,ROW()-1,)</f>
        <v>0</v>
      </c>
      <c r="Q69" s="11">
        <f>HLOOKUP(Q$2,'Centres d''intérêt 5'!$E$1:$O$72,ROW()-1,)</f>
        <v>0</v>
      </c>
      <c r="R69" s="11">
        <f>HLOOKUP(R$2,'Centres d''intérêt 5'!$E$1:$O$72,ROW()-1,)</f>
        <v>0</v>
      </c>
      <c r="S69" s="11">
        <f>HLOOKUP(S$2,'Centres d''intérêt 5'!$E$1:$O$72,ROW()-1,)</f>
        <v>0</v>
      </c>
      <c r="T69" s="11">
        <f>HLOOKUP(T$2,'Centres d''intérêt 5'!$E$1:$O$72,ROW()-1,)</f>
        <v>0</v>
      </c>
      <c r="U69" s="11">
        <f>HLOOKUP(U$2,'Centres d''intérêt 5'!$E$1:$O$72,ROW()-1,)</f>
        <v>0</v>
      </c>
      <c r="V69" s="11">
        <f>HLOOKUP(V$2,'Centres d''intérêt 5'!$E$1:$O$72,ROW()-1,)</f>
        <v>0</v>
      </c>
      <c r="W69" s="15">
        <f>HLOOKUP(W$2,'Centres d''intérêt 4'!$E$1:$O$72,ROW()-1,)</f>
        <v>0</v>
      </c>
      <c r="X69" s="11">
        <f>HLOOKUP(X$2,'Centres d''intérêt 4'!$E$1:$O$72,ROW()-1,)</f>
        <v>0</v>
      </c>
      <c r="Y69" s="11">
        <f>HLOOKUP(Y$2,'Centres d''intérêt 4'!$E$1:$O$72,ROW()-1,)</f>
        <v>0</v>
      </c>
      <c r="Z69" s="11">
        <f>HLOOKUP(Z$2,'Centres d''intérêt 4'!$E$1:$O$72,ROW()-1,)</f>
        <v>0</v>
      </c>
      <c r="AA69" s="11">
        <f>HLOOKUP(AA$2,'Centres d''intérêt 4'!$E$1:$O$72,ROW()-1,)</f>
        <v>0</v>
      </c>
      <c r="AB69" s="11">
        <f>HLOOKUP(AB$2,'Centres d''intérêt 4'!$E$1:$O$72,ROW()-1,)</f>
        <v>0</v>
      </c>
      <c r="AC69" s="11">
        <f>HLOOKUP(AC$2,'Centres d''intérêt 4'!$E$1:$O$72,ROW()-1,)</f>
        <v>0</v>
      </c>
      <c r="AD69" s="11">
        <f>HLOOKUP(AD$2,'Centres d''intérêt 4'!$E$1:$O$72,ROW()-1,)</f>
        <v>0</v>
      </c>
      <c r="AE69" s="11">
        <f>HLOOKUP(AE$2,'Centres d''intérêt 4'!$E$1:$O$72,ROW()-1,)</f>
        <v>0</v>
      </c>
      <c r="AF69" s="11">
        <f>HLOOKUP(AF$2,'Centres d''intérêt 4'!$E$1:$O$72,ROW()-1,)</f>
        <v>0</v>
      </c>
      <c r="AG69" s="15">
        <f>HLOOKUP(AG$2,'Centres d''intérêt 3'!$E$1:$P$72,ROW()-1,)</f>
        <v>0</v>
      </c>
      <c r="AH69" s="11">
        <f>HLOOKUP(AH$2,'Centres d''intérêt 3'!$E$1:$P$72,ROW()-1,)</f>
        <v>0</v>
      </c>
      <c r="AI69" s="11">
        <f>HLOOKUP(AI$2,'Centres d''intérêt 3'!$E$1:$P$72,ROW()-1,)</f>
        <v>0</v>
      </c>
      <c r="AJ69" s="11">
        <f>HLOOKUP(AJ$2,'Centres d''intérêt 3'!$E$1:$P$72,ROW()-1,)</f>
        <v>0</v>
      </c>
      <c r="AK69" s="11">
        <f>HLOOKUP(AK$2,'Centres d''intérêt 3'!$E$1:$P$72,ROW()-1,)</f>
        <v>0</v>
      </c>
      <c r="AL69" s="11">
        <f>HLOOKUP(AL$2,'Centres d''intérêt 3'!$E$1:$P$72,ROW()-1,)</f>
        <v>0</v>
      </c>
      <c r="AM69" s="11">
        <f>HLOOKUP(AM$2,'Centres d''intérêt 3'!$E$1:$P$72,ROW()-1,)</f>
        <v>0</v>
      </c>
      <c r="AN69" s="11">
        <f>HLOOKUP(AN$2,'Centres d''intérêt 3'!$E$1:$P$72,ROW()-1,)</f>
        <v>0</v>
      </c>
      <c r="AO69" s="11">
        <f>HLOOKUP(AO$2,'Centres d''intérêt 3'!$E$1:$P$72,ROW()-1,)</f>
        <v>0</v>
      </c>
      <c r="AP69" s="12">
        <f>HLOOKUP(AP$2,'Centres d''intérêt 3'!$E$1:$P$72,ROW()-1,)</f>
        <v>0</v>
      </c>
    </row>
    <row r="70" spans="1:42" ht="63.95" customHeight="1">
      <c r="A70" s="382"/>
      <c r="B70" s="358" t="s">
        <v>26</v>
      </c>
      <c r="C70" s="332" t="s">
        <v>27</v>
      </c>
      <c r="D70" s="331"/>
      <c r="E70" s="80">
        <f>COUNTIF(M70:V70,"&lt;&gt;"&amp;"0")</f>
        <v>0</v>
      </c>
      <c r="F70" s="298">
        <f t="shared" si="8"/>
        <v>0</v>
      </c>
      <c r="G70" s="81">
        <f>COUNTIF(W70:AF70,"&lt;&gt;"&amp;"0")</f>
        <v>0</v>
      </c>
      <c r="H70" s="298">
        <f t="shared" si="10"/>
        <v>0</v>
      </c>
      <c r="I70" s="81">
        <f t="shared" ref="I70:I73" si="14">COUNTIF(AG70:AP70,"&lt;&gt;"&amp;"0")</f>
        <v>1</v>
      </c>
      <c r="J70" s="298">
        <f t="shared" si="11"/>
        <v>1</v>
      </c>
      <c r="K70" s="79">
        <f t="shared" ref="K70:K73" si="15">E70+G70+I70</f>
        <v>1</v>
      </c>
      <c r="L70" s="298">
        <f t="shared" si="13"/>
        <v>1</v>
      </c>
      <c r="M70" s="15">
        <f>HLOOKUP(M$2,'Centres d''intérêt 5'!$E$1:$O$72,ROW()-1,)</f>
        <v>0</v>
      </c>
      <c r="N70" s="11">
        <f>HLOOKUP(N$2,'Centres d''intérêt 5'!$E$1:$O$72,ROW()-1,)</f>
        <v>0</v>
      </c>
      <c r="O70" s="11">
        <f>HLOOKUP(O$2,'Centres d''intérêt 5'!$E$1:$O$72,ROW()-1,)</f>
        <v>0</v>
      </c>
      <c r="P70" s="11">
        <f>HLOOKUP(P$2,'Centres d''intérêt 5'!$E$1:$O$72,ROW()-1,)</f>
        <v>0</v>
      </c>
      <c r="Q70" s="11">
        <f>HLOOKUP(Q$2,'Centres d''intérêt 5'!$E$1:$O$72,ROW()-1,)</f>
        <v>0</v>
      </c>
      <c r="R70" s="11">
        <f>HLOOKUP(R$2,'Centres d''intérêt 5'!$E$1:$O$72,ROW()-1,)</f>
        <v>0</v>
      </c>
      <c r="S70" s="11">
        <f>HLOOKUP(S$2,'Centres d''intérêt 5'!$E$1:$O$72,ROW()-1,)</f>
        <v>0</v>
      </c>
      <c r="T70" s="11">
        <f>HLOOKUP(T$2,'Centres d''intérêt 5'!$E$1:$O$72,ROW()-1,)</f>
        <v>0</v>
      </c>
      <c r="U70" s="11">
        <f>HLOOKUP(U$2,'Centres d''intérêt 5'!$E$1:$O$72,ROW()-1,)</f>
        <v>0</v>
      </c>
      <c r="V70" s="11">
        <f>HLOOKUP(V$2,'Centres d''intérêt 5'!$E$1:$O$72,ROW()-1,)</f>
        <v>0</v>
      </c>
      <c r="W70" s="15">
        <f>HLOOKUP(W$2,'Centres d''intérêt 4'!$E$1:$O$72,ROW()-1,)</f>
        <v>0</v>
      </c>
      <c r="X70" s="11">
        <f>HLOOKUP(X$2,'Centres d''intérêt 4'!$E$1:$O$72,ROW()-1,)</f>
        <v>0</v>
      </c>
      <c r="Y70" s="11">
        <f>HLOOKUP(Y$2,'Centres d''intérêt 4'!$E$1:$O$72,ROW()-1,)</f>
        <v>0</v>
      </c>
      <c r="Z70" s="11">
        <f>HLOOKUP(Z$2,'Centres d''intérêt 4'!$E$1:$O$72,ROW()-1,)</f>
        <v>0</v>
      </c>
      <c r="AA70" s="11">
        <f>HLOOKUP(AA$2,'Centres d''intérêt 4'!$E$1:$O$72,ROW()-1,)</f>
        <v>0</v>
      </c>
      <c r="AB70" s="11">
        <f>HLOOKUP(AB$2,'Centres d''intérêt 4'!$E$1:$O$72,ROW()-1,)</f>
        <v>0</v>
      </c>
      <c r="AC70" s="11">
        <f>HLOOKUP(AC$2,'Centres d''intérêt 4'!$E$1:$O$72,ROW()-1,)</f>
        <v>0</v>
      </c>
      <c r="AD70" s="11">
        <f>HLOOKUP(AD$2,'Centres d''intérêt 4'!$E$1:$O$72,ROW()-1,)</f>
        <v>0</v>
      </c>
      <c r="AE70" s="11">
        <f>HLOOKUP(AE$2,'Centres d''intérêt 4'!$E$1:$O$72,ROW()-1,)</f>
        <v>0</v>
      </c>
      <c r="AF70" s="11">
        <f>HLOOKUP(AF$2,'Centres d''intérêt 4'!$E$1:$O$72,ROW()-1,)</f>
        <v>0</v>
      </c>
      <c r="AG70" s="15">
        <f>HLOOKUP(AG$2,'Centres d''intérêt 3'!$E$1:$P$72,ROW()-1,)</f>
        <v>14</v>
      </c>
      <c r="AH70" s="11">
        <f>HLOOKUP(AH$2,'Centres d''intérêt 3'!$E$1:$P$72,ROW()-1,)</f>
        <v>0</v>
      </c>
      <c r="AI70" s="11">
        <f>HLOOKUP(AI$2,'Centres d''intérêt 3'!$E$1:$P$72,ROW()-1,)</f>
        <v>0</v>
      </c>
      <c r="AJ70" s="11">
        <f>HLOOKUP(AJ$2,'Centres d''intérêt 3'!$E$1:$P$72,ROW()-1,)</f>
        <v>0</v>
      </c>
      <c r="AK70" s="11">
        <f>HLOOKUP(AK$2,'Centres d''intérêt 3'!$E$1:$P$72,ROW()-1,)</f>
        <v>0</v>
      </c>
      <c r="AL70" s="11">
        <f>HLOOKUP(AL$2,'Centres d''intérêt 3'!$E$1:$P$72,ROW()-1,)</f>
        <v>0</v>
      </c>
      <c r="AM70" s="11">
        <f>HLOOKUP(AM$2,'Centres d''intérêt 3'!$E$1:$P$72,ROW()-1,)</f>
        <v>0</v>
      </c>
      <c r="AN70" s="11">
        <f>HLOOKUP(AN$2,'Centres d''intérêt 3'!$E$1:$P$72,ROW()-1,)</f>
        <v>0</v>
      </c>
      <c r="AO70" s="11">
        <f>HLOOKUP(AO$2,'Centres d''intérêt 3'!$E$1:$P$72,ROW()-1,)</f>
        <v>0</v>
      </c>
      <c r="AP70" s="12">
        <f>HLOOKUP(AP$2,'Centres d''intérêt 3'!$E$1:$P$72,ROW()-1,)</f>
        <v>0</v>
      </c>
    </row>
    <row r="71" spans="1:42" ht="47.25">
      <c r="A71" s="382"/>
      <c r="B71" s="358"/>
      <c r="C71" s="332" t="s">
        <v>28</v>
      </c>
      <c r="D71" s="331"/>
      <c r="E71" s="80">
        <f>COUNTIF(M71:V71,"&lt;&gt;"&amp;"0")</f>
        <v>0</v>
      </c>
      <c r="F71" s="298">
        <f t="shared" si="8"/>
        <v>0</v>
      </c>
      <c r="G71" s="81">
        <f>COUNTIF(W71:AF71,"&lt;&gt;"&amp;"0")</f>
        <v>0</v>
      </c>
      <c r="H71" s="298">
        <f t="shared" si="10"/>
        <v>0</v>
      </c>
      <c r="I71" s="81">
        <f t="shared" si="14"/>
        <v>0</v>
      </c>
      <c r="J71" s="298">
        <f t="shared" si="11"/>
        <v>0</v>
      </c>
      <c r="K71" s="79">
        <f t="shared" si="15"/>
        <v>0</v>
      </c>
      <c r="L71" s="298">
        <f t="shared" si="13"/>
        <v>0</v>
      </c>
      <c r="M71" s="15">
        <f>HLOOKUP(M$2,'Centres d''intérêt 5'!$E$1:$O$72,ROW()-1,)</f>
        <v>0</v>
      </c>
      <c r="N71" s="11">
        <f>HLOOKUP(N$2,'Centres d''intérêt 5'!$E$1:$O$72,ROW()-1,)</f>
        <v>0</v>
      </c>
      <c r="O71" s="11">
        <f>HLOOKUP(O$2,'Centres d''intérêt 5'!$E$1:$O$72,ROW()-1,)</f>
        <v>0</v>
      </c>
      <c r="P71" s="11">
        <f>HLOOKUP(P$2,'Centres d''intérêt 5'!$E$1:$O$72,ROW()-1,)</f>
        <v>0</v>
      </c>
      <c r="Q71" s="11">
        <f>HLOOKUP(Q$2,'Centres d''intérêt 5'!$E$1:$O$72,ROW()-1,)</f>
        <v>0</v>
      </c>
      <c r="R71" s="11">
        <f>HLOOKUP(R$2,'Centres d''intérêt 5'!$E$1:$O$72,ROW()-1,)</f>
        <v>0</v>
      </c>
      <c r="S71" s="11">
        <f>HLOOKUP(S$2,'Centres d''intérêt 5'!$E$1:$O$72,ROW()-1,)</f>
        <v>0</v>
      </c>
      <c r="T71" s="11">
        <f>HLOOKUP(T$2,'Centres d''intérêt 5'!$E$1:$O$72,ROW()-1,)</f>
        <v>0</v>
      </c>
      <c r="U71" s="11">
        <f>HLOOKUP(U$2,'Centres d''intérêt 5'!$E$1:$O$72,ROW()-1,)</f>
        <v>0</v>
      </c>
      <c r="V71" s="11">
        <f>HLOOKUP(V$2,'Centres d''intérêt 5'!$E$1:$O$72,ROW()-1,)</f>
        <v>0</v>
      </c>
      <c r="W71" s="15">
        <f>HLOOKUP(W$2,'Centres d''intérêt 4'!$E$1:$O$72,ROW()-1,)</f>
        <v>0</v>
      </c>
      <c r="X71" s="11">
        <f>HLOOKUP(X$2,'Centres d''intérêt 4'!$E$1:$O$72,ROW()-1,)</f>
        <v>0</v>
      </c>
      <c r="Y71" s="11">
        <f>HLOOKUP(Y$2,'Centres d''intérêt 4'!$E$1:$O$72,ROW()-1,)</f>
        <v>0</v>
      </c>
      <c r="Z71" s="11">
        <f>HLOOKUP(Z$2,'Centres d''intérêt 4'!$E$1:$O$72,ROW()-1,)</f>
        <v>0</v>
      </c>
      <c r="AA71" s="11">
        <f>HLOOKUP(AA$2,'Centres d''intérêt 4'!$E$1:$O$72,ROW()-1,)</f>
        <v>0</v>
      </c>
      <c r="AB71" s="11">
        <f>HLOOKUP(AB$2,'Centres d''intérêt 4'!$E$1:$O$72,ROW()-1,)</f>
        <v>0</v>
      </c>
      <c r="AC71" s="11">
        <f>HLOOKUP(AC$2,'Centres d''intérêt 4'!$E$1:$O$72,ROW()-1,)</f>
        <v>0</v>
      </c>
      <c r="AD71" s="11">
        <f>HLOOKUP(AD$2,'Centres d''intérêt 4'!$E$1:$O$72,ROW()-1,)</f>
        <v>0</v>
      </c>
      <c r="AE71" s="11">
        <f>HLOOKUP(AE$2,'Centres d''intérêt 4'!$E$1:$O$72,ROW()-1,)</f>
        <v>0</v>
      </c>
      <c r="AF71" s="11">
        <f>HLOOKUP(AF$2,'Centres d''intérêt 4'!$E$1:$O$72,ROW()-1,)</f>
        <v>0</v>
      </c>
      <c r="AG71" s="15">
        <f>HLOOKUP(AG$2,'Centres d''intérêt 3'!$E$1:$P$72,ROW()-1,)</f>
        <v>0</v>
      </c>
      <c r="AH71" s="11">
        <f>HLOOKUP(AH$2,'Centres d''intérêt 3'!$E$1:$P$72,ROW()-1,)</f>
        <v>0</v>
      </c>
      <c r="AI71" s="11">
        <f>HLOOKUP(AI$2,'Centres d''intérêt 3'!$E$1:$P$72,ROW()-1,)</f>
        <v>0</v>
      </c>
      <c r="AJ71" s="11">
        <f>HLOOKUP(AJ$2,'Centres d''intérêt 3'!$E$1:$P$72,ROW()-1,)</f>
        <v>0</v>
      </c>
      <c r="AK71" s="11">
        <f>HLOOKUP(AK$2,'Centres d''intérêt 3'!$E$1:$P$72,ROW()-1,)</f>
        <v>0</v>
      </c>
      <c r="AL71" s="11">
        <f>HLOOKUP(AL$2,'Centres d''intérêt 3'!$E$1:$P$72,ROW()-1,)</f>
        <v>0</v>
      </c>
      <c r="AM71" s="11">
        <f>HLOOKUP(AM$2,'Centres d''intérêt 3'!$E$1:$P$72,ROW()-1,)</f>
        <v>0</v>
      </c>
      <c r="AN71" s="11">
        <f>HLOOKUP(AN$2,'Centres d''intérêt 3'!$E$1:$P$72,ROW()-1,)</f>
        <v>0</v>
      </c>
      <c r="AO71" s="11">
        <f>HLOOKUP(AO$2,'Centres d''intérêt 3'!$E$1:$P$72,ROW()-1,)</f>
        <v>0</v>
      </c>
      <c r="AP71" s="12">
        <f>HLOOKUP(AP$2,'Centres d''intérêt 3'!$E$1:$P$72,ROW()-1,)</f>
        <v>0</v>
      </c>
    </row>
    <row r="72" spans="1:42" ht="94.5">
      <c r="A72" s="382"/>
      <c r="B72" s="358"/>
      <c r="C72" s="330" t="s">
        <v>46</v>
      </c>
      <c r="D72" s="331"/>
      <c r="E72" s="80">
        <f>COUNTIF(M72:V72,"&lt;&gt;"&amp;"0")</f>
        <v>0</v>
      </c>
      <c r="F72" s="298">
        <f t="shared" si="8"/>
        <v>0</v>
      </c>
      <c r="G72" s="81">
        <f>COUNTIF(W72:AF72,"&lt;&gt;"&amp;"0")</f>
        <v>0</v>
      </c>
      <c r="H72" s="298">
        <f t="shared" si="10"/>
        <v>0</v>
      </c>
      <c r="I72" s="81">
        <f t="shared" si="14"/>
        <v>0</v>
      </c>
      <c r="J72" s="298">
        <f t="shared" si="11"/>
        <v>0</v>
      </c>
      <c r="K72" s="79">
        <f t="shared" si="15"/>
        <v>0</v>
      </c>
      <c r="L72" s="298">
        <f t="shared" si="13"/>
        <v>0</v>
      </c>
      <c r="M72" s="15">
        <f>HLOOKUP(M$2,'Centres d''intérêt 5'!$E$1:$O$72,ROW()-1,)</f>
        <v>0</v>
      </c>
      <c r="N72" s="11">
        <f>HLOOKUP(N$2,'Centres d''intérêt 5'!$E$1:$O$72,ROW()-1,)</f>
        <v>0</v>
      </c>
      <c r="O72" s="11">
        <f>HLOOKUP(O$2,'Centres d''intérêt 5'!$E$1:$O$72,ROW()-1,)</f>
        <v>0</v>
      </c>
      <c r="P72" s="11">
        <f>HLOOKUP(P$2,'Centres d''intérêt 5'!$E$1:$O$72,ROW()-1,)</f>
        <v>0</v>
      </c>
      <c r="Q72" s="11">
        <f>HLOOKUP(Q$2,'Centres d''intérêt 5'!$E$1:$O$72,ROW()-1,)</f>
        <v>0</v>
      </c>
      <c r="R72" s="11">
        <f>HLOOKUP(R$2,'Centres d''intérêt 5'!$E$1:$O$72,ROW()-1,)</f>
        <v>0</v>
      </c>
      <c r="S72" s="11">
        <f>HLOOKUP(S$2,'Centres d''intérêt 5'!$E$1:$O$72,ROW()-1,)</f>
        <v>0</v>
      </c>
      <c r="T72" s="11">
        <f>HLOOKUP(T$2,'Centres d''intérêt 5'!$E$1:$O$72,ROW()-1,)</f>
        <v>0</v>
      </c>
      <c r="U72" s="11">
        <f>HLOOKUP(U$2,'Centres d''intérêt 5'!$E$1:$O$72,ROW()-1,)</f>
        <v>0</v>
      </c>
      <c r="V72" s="11">
        <f>HLOOKUP(V$2,'Centres d''intérêt 5'!$E$1:$O$72,ROW()-1,)</f>
        <v>0</v>
      </c>
      <c r="W72" s="15">
        <f>HLOOKUP(W$2,'Centres d''intérêt 4'!$E$1:$O$72,ROW()-1,)</f>
        <v>0</v>
      </c>
      <c r="X72" s="11">
        <f>HLOOKUP(X$2,'Centres d''intérêt 4'!$E$1:$O$72,ROW()-1,)</f>
        <v>0</v>
      </c>
      <c r="Y72" s="11">
        <f>HLOOKUP(Y$2,'Centres d''intérêt 4'!$E$1:$O$72,ROW()-1,)</f>
        <v>0</v>
      </c>
      <c r="Z72" s="11">
        <f>HLOOKUP(Z$2,'Centres d''intérêt 4'!$E$1:$O$72,ROW()-1,)</f>
        <v>0</v>
      </c>
      <c r="AA72" s="11">
        <f>HLOOKUP(AA$2,'Centres d''intérêt 4'!$E$1:$O$72,ROW()-1,)</f>
        <v>0</v>
      </c>
      <c r="AB72" s="11">
        <f>HLOOKUP(AB$2,'Centres d''intérêt 4'!$E$1:$O$72,ROW()-1,)</f>
        <v>0</v>
      </c>
      <c r="AC72" s="11">
        <f>HLOOKUP(AC$2,'Centres d''intérêt 4'!$E$1:$O$72,ROW()-1,)</f>
        <v>0</v>
      </c>
      <c r="AD72" s="11">
        <f>HLOOKUP(AD$2,'Centres d''intérêt 4'!$E$1:$O$72,ROW()-1,)</f>
        <v>0</v>
      </c>
      <c r="AE72" s="11">
        <f>HLOOKUP(AE$2,'Centres d''intérêt 4'!$E$1:$O$72,ROW()-1,)</f>
        <v>0</v>
      </c>
      <c r="AF72" s="11">
        <f>HLOOKUP(AF$2,'Centres d''intérêt 4'!$E$1:$O$72,ROW()-1,)</f>
        <v>0</v>
      </c>
      <c r="AG72" s="15">
        <f>HLOOKUP(AG$2,'Centres d''intérêt 3'!$E$1:$P$72,ROW()-1,)</f>
        <v>0</v>
      </c>
      <c r="AH72" s="11">
        <f>HLOOKUP(AH$2,'Centres d''intérêt 3'!$E$1:$P$72,ROW()-1,)</f>
        <v>0</v>
      </c>
      <c r="AI72" s="11">
        <f>HLOOKUP(AI$2,'Centres d''intérêt 3'!$E$1:$P$72,ROW()-1,)</f>
        <v>0</v>
      </c>
      <c r="AJ72" s="11">
        <f>HLOOKUP(AJ$2,'Centres d''intérêt 3'!$E$1:$P$72,ROW()-1,)</f>
        <v>0</v>
      </c>
      <c r="AK72" s="11">
        <f>HLOOKUP(AK$2,'Centres d''intérêt 3'!$E$1:$P$72,ROW()-1,)</f>
        <v>0</v>
      </c>
      <c r="AL72" s="11">
        <f>HLOOKUP(AL$2,'Centres d''intérêt 3'!$E$1:$P$72,ROW()-1,)</f>
        <v>0</v>
      </c>
      <c r="AM72" s="11">
        <f>HLOOKUP(AM$2,'Centres d''intérêt 3'!$E$1:$P$72,ROW()-1,)</f>
        <v>0</v>
      </c>
      <c r="AN72" s="11">
        <f>HLOOKUP(AN$2,'Centres d''intérêt 3'!$E$1:$P$72,ROW()-1,)</f>
        <v>0</v>
      </c>
      <c r="AO72" s="11">
        <f>HLOOKUP(AO$2,'Centres d''intérêt 3'!$E$1:$P$72,ROW()-1,)</f>
        <v>0</v>
      </c>
      <c r="AP72" s="12">
        <f>HLOOKUP(AP$2,'Centres d''intérêt 3'!$E$1:$P$72,ROW()-1,)</f>
        <v>0</v>
      </c>
    </row>
    <row r="73" spans="1:42" ht="48" thickBot="1">
      <c r="A73" s="383"/>
      <c r="B73" s="359"/>
      <c r="C73" s="333" t="s">
        <v>29</v>
      </c>
      <c r="D73" s="334"/>
      <c r="E73" s="121">
        <f>COUNTIF(M73:V73,"&lt;&gt;"&amp;"0")</f>
        <v>0</v>
      </c>
      <c r="F73" s="299">
        <f t="shared" si="8"/>
        <v>0</v>
      </c>
      <c r="G73" s="122">
        <f>COUNTIF(W73:AF73,"&lt;&gt;"&amp;"0")</f>
        <v>0</v>
      </c>
      <c r="H73" s="299">
        <f t="shared" si="10"/>
        <v>0</v>
      </c>
      <c r="I73" s="122">
        <f t="shared" si="14"/>
        <v>0</v>
      </c>
      <c r="J73" s="299">
        <f t="shared" si="11"/>
        <v>0</v>
      </c>
      <c r="K73" s="123">
        <f t="shared" si="15"/>
        <v>0</v>
      </c>
      <c r="L73" s="299">
        <f t="shared" si="13"/>
        <v>0</v>
      </c>
      <c r="M73" s="17">
        <f>HLOOKUP(M$2,'Centres d''intérêt 5'!$E$1:$O$72,ROW()-1,)</f>
        <v>0</v>
      </c>
      <c r="N73" s="13">
        <f>HLOOKUP(N$2,'Centres d''intérêt 5'!$E$1:$O$72,ROW()-1,)</f>
        <v>0</v>
      </c>
      <c r="O73" s="13">
        <f>HLOOKUP(O$2,'Centres d''intérêt 5'!$E$1:$O$72,ROW()-1,)</f>
        <v>0</v>
      </c>
      <c r="P73" s="13">
        <f>HLOOKUP(P$2,'Centres d''intérêt 5'!$E$1:$O$72,ROW()-1,)</f>
        <v>0</v>
      </c>
      <c r="Q73" s="13">
        <f>HLOOKUP(Q$2,'Centres d''intérêt 5'!$E$1:$O$72,ROW()-1,)</f>
        <v>0</v>
      </c>
      <c r="R73" s="13">
        <f>HLOOKUP(R$2,'Centres d''intérêt 5'!$E$1:$O$72,ROW()-1,)</f>
        <v>0</v>
      </c>
      <c r="S73" s="13">
        <f>HLOOKUP(S$2,'Centres d''intérêt 5'!$E$1:$O$72,ROW()-1,)</f>
        <v>0</v>
      </c>
      <c r="T73" s="13">
        <f>HLOOKUP(T$2,'Centres d''intérêt 5'!$E$1:$O$72,ROW()-1,)</f>
        <v>0</v>
      </c>
      <c r="U73" s="13">
        <f>HLOOKUP(U$2,'Centres d''intérêt 5'!$E$1:$O$72,ROW()-1,)</f>
        <v>0</v>
      </c>
      <c r="V73" s="13">
        <f>HLOOKUP(V$2,'Centres d''intérêt 5'!$E$1:$O$72,ROW()-1,)</f>
        <v>0</v>
      </c>
      <c r="W73" s="17">
        <f>HLOOKUP(W$2,'Centres d''intérêt 4'!$E$1:$O$72,ROW()-1,)</f>
        <v>0</v>
      </c>
      <c r="X73" s="13">
        <f>HLOOKUP(X$2,'Centres d''intérêt 4'!$E$1:$O$72,ROW()-1,)</f>
        <v>0</v>
      </c>
      <c r="Y73" s="13">
        <f>HLOOKUP(Y$2,'Centres d''intérêt 4'!$E$1:$O$72,ROW()-1,)</f>
        <v>0</v>
      </c>
      <c r="Z73" s="13">
        <f>HLOOKUP(Z$2,'Centres d''intérêt 4'!$E$1:$O$72,ROW()-1,)</f>
        <v>0</v>
      </c>
      <c r="AA73" s="13">
        <f>HLOOKUP(AA$2,'Centres d''intérêt 4'!$E$1:$O$72,ROW()-1,)</f>
        <v>0</v>
      </c>
      <c r="AB73" s="13">
        <f>HLOOKUP(AB$2,'Centres d''intérêt 4'!$E$1:$O$72,ROW()-1,)</f>
        <v>0</v>
      </c>
      <c r="AC73" s="13">
        <f>HLOOKUP(AC$2,'Centres d''intérêt 4'!$E$1:$O$72,ROW()-1,)</f>
        <v>0</v>
      </c>
      <c r="AD73" s="13">
        <f>HLOOKUP(AD$2,'Centres d''intérêt 4'!$E$1:$O$72,ROW()-1,)</f>
        <v>0</v>
      </c>
      <c r="AE73" s="13">
        <f>HLOOKUP(AE$2,'Centres d''intérêt 4'!$E$1:$O$72,ROW()-1,)</f>
        <v>0</v>
      </c>
      <c r="AF73" s="13">
        <f>HLOOKUP(AF$2,'Centres d''intérêt 4'!$E$1:$O$72,ROW()-1,)</f>
        <v>0</v>
      </c>
      <c r="AG73" s="17">
        <f>HLOOKUP(AG$2,'Centres d''intérêt 3'!$E$1:$P$72,ROW()-1,)</f>
        <v>0</v>
      </c>
      <c r="AH73" s="13">
        <f>HLOOKUP(AH$2,'Centres d''intérêt 3'!$E$1:$P$72,ROW()-1,)</f>
        <v>0</v>
      </c>
      <c r="AI73" s="13">
        <f>HLOOKUP(AI$2,'Centres d''intérêt 3'!$E$1:$P$72,ROW()-1,)</f>
        <v>0</v>
      </c>
      <c r="AJ73" s="13">
        <f>HLOOKUP(AJ$2,'Centres d''intérêt 3'!$E$1:$P$72,ROW()-1,)</f>
        <v>0</v>
      </c>
      <c r="AK73" s="13">
        <f>HLOOKUP(AK$2,'Centres d''intérêt 3'!$E$1:$P$72,ROW()-1,)</f>
        <v>0</v>
      </c>
      <c r="AL73" s="13">
        <f>HLOOKUP(AL$2,'Centres d''intérêt 3'!$E$1:$P$72,ROW()-1,)</f>
        <v>0</v>
      </c>
      <c r="AM73" s="13">
        <f>HLOOKUP(AM$2,'Centres d''intérêt 3'!$E$1:$P$72,ROW()-1,)</f>
        <v>0</v>
      </c>
      <c r="AN73" s="13">
        <f>HLOOKUP(AN$2,'Centres d''intérêt 3'!$E$1:$P$72,ROW()-1,)</f>
        <v>0</v>
      </c>
      <c r="AO73" s="13">
        <f>HLOOKUP(AO$2,'Centres d''intérêt 3'!$E$1:$P$72,ROW()-1,)</f>
        <v>0</v>
      </c>
      <c r="AP73" s="14">
        <f>HLOOKUP(AP$2,'Centres d''intérêt 3'!$E$1:$P$72,ROW()-1,)</f>
        <v>0</v>
      </c>
    </row>
    <row r="74" spans="1:42" ht="15.95" customHeight="1">
      <c r="A74" s="11"/>
      <c r="B74" s="142"/>
      <c r="C74" s="27"/>
    </row>
    <row r="75" spans="1:42">
      <c r="A75" s="11"/>
      <c r="B75" s="11"/>
    </row>
    <row r="76" spans="1:42">
      <c r="A76" s="11"/>
      <c r="B76" s="11"/>
    </row>
    <row r="77" spans="1:42" ht="15.95" customHeight="1">
      <c r="A77" s="11"/>
      <c r="B77" s="11"/>
    </row>
  </sheetData>
  <sheetProtection password="8528" sheet="1" objects="1" scenarios="1"/>
  <mergeCells count="94">
    <mergeCell ref="F57:F62"/>
    <mergeCell ref="H57:H62"/>
    <mergeCell ref="J57:J62"/>
    <mergeCell ref="L57:L62"/>
    <mergeCell ref="F45:F48"/>
    <mergeCell ref="H45:H48"/>
    <mergeCell ref="J45:J48"/>
    <mergeCell ref="L45:L48"/>
    <mergeCell ref="F52:F54"/>
    <mergeCell ref="H52:H54"/>
    <mergeCell ref="J52:J54"/>
    <mergeCell ref="L52:L54"/>
    <mergeCell ref="AG1:AP1"/>
    <mergeCell ref="M1:V1"/>
    <mergeCell ref="J10:J15"/>
    <mergeCell ref="L10:L15"/>
    <mergeCell ref="F20:F23"/>
    <mergeCell ref="H20:H23"/>
    <mergeCell ref="J20:J23"/>
    <mergeCell ref="L20:L23"/>
    <mergeCell ref="J5:J6"/>
    <mergeCell ref="L5:L6"/>
    <mergeCell ref="F7:F8"/>
    <mergeCell ref="H7:H8"/>
    <mergeCell ref="J7:J8"/>
    <mergeCell ref="L7:L8"/>
    <mergeCell ref="J1:J3"/>
    <mergeCell ref="L1:L3"/>
    <mergeCell ref="L36:L39"/>
    <mergeCell ref="H33:H34"/>
    <mergeCell ref="J33:J34"/>
    <mergeCell ref="L33:L34"/>
    <mergeCell ref="F28:F31"/>
    <mergeCell ref="H28:H31"/>
    <mergeCell ref="J28:J31"/>
    <mergeCell ref="L28:L31"/>
    <mergeCell ref="F36:F39"/>
    <mergeCell ref="H36:H39"/>
    <mergeCell ref="H5:H6"/>
    <mergeCell ref="F10:F15"/>
    <mergeCell ref="H10:H15"/>
    <mergeCell ref="F26:F27"/>
    <mergeCell ref="H26:H27"/>
    <mergeCell ref="F17:F18"/>
    <mergeCell ref="H17:H18"/>
    <mergeCell ref="F5:F6"/>
    <mergeCell ref="A33:A51"/>
    <mergeCell ref="B50:B51"/>
    <mergeCell ref="B33:B49"/>
    <mergeCell ref="C45:C48"/>
    <mergeCell ref="C33:C34"/>
    <mergeCell ref="C36:C39"/>
    <mergeCell ref="A20:A32"/>
    <mergeCell ref="B5:B18"/>
    <mergeCell ref="A5:A19"/>
    <mergeCell ref="C4:D4"/>
    <mergeCell ref="C5:C6"/>
    <mergeCell ref="C7:C8"/>
    <mergeCell ref="C10:C15"/>
    <mergeCell ref="C17:C18"/>
    <mergeCell ref="C20:C23"/>
    <mergeCell ref="C26:C27"/>
    <mergeCell ref="C28:C31"/>
    <mergeCell ref="W1:AF1"/>
    <mergeCell ref="K1:K3"/>
    <mergeCell ref="C3:D3"/>
    <mergeCell ref="E1:E3"/>
    <mergeCell ref="G1:G3"/>
    <mergeCell ref="I1:I3"/>
    <mergeCell ref="F1:F3"/>
    <mergeCell ref="H1:H3"/>
    <mergeCell ref="A1:D2"/>
    <mergeCell ref="A63:A73"/>
    <mergeCell ref="B67:B69"/>
    <mergeCell ref="B63:B66"/>
    <mergeCell ref="B56:B62"/>
    <mergeCell ref="A52:A62"/>
    <mergeCell ref="B52:B55"/>
    <mergeCell ref="J17:J18"/>
    <mergeCell ref="L17:L18"/>
    <mergeCell ref="B70:B73"/>
    <mergeCell ref="B28:B32"/>
    <mergeCell ref="B20:B27"/>
    <mergeCell ref="C40:C43"/>
    <mergeCell ref="F40:F43"/>
    <mergeCell ref="F33:F34"/>
    <mergeCell ref="H40:H43"/>
    <mergeCell ref="J40:J43"/>
    <mergeCell ref="L40:L43"/>
    <mergeCell ref="J26:J27"/>
    <mergeCell ref="L26:L27"/>
    <mergeCell ref="J36:J39"/>
    <mergeCell ref="C52:C54"/>
    <mergeCell ref="C57:C62"/>
  </mergeCells>
  <conditionalFormatting sqref="K4">
    <cfRule type="iconSet" priority="20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73">
    <cfRule type="iconSet" priority="210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35:F73 F4:F33">
    <cfRule type="iconSet" priority="211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73">
    <cfRule type="iconSet" priority="212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4:L73">
    <cfRule type="iconSet" priority="213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'Centres d''intérêt 4'!$E$1:$O$1</xm:f>
          </x14:formula1>
          <xm:sqref>W2:AF2</xm:sqref>
        </x14:dataValidation>
        <x14:dataValidation type="list" allowBlank="1" showInputMessage="1" showErrorMessage="1">
          <x14:formula1>
            <xm:f>'Centres d''intérêt 3'!$E$1:$P$1</xm:f>
          </x14:formula1>
          <xm:sqref>AG2:AP2</xm:sqref>
        </x14:dataValidation>
        <x14:dataValidation type="list" allowBlank="1" showInputMessage="1" showErrorMessage="1">
          <x14:formula1>
            <xm:f>'Centres d''intérêt 5'!$E$1:$O$1</xm:f>
          </x14:formula1>
          <xm:sqref>M2:V2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topLeftCell="C1" zoomScale="125" workbookViewId="0">
      <pane xSplit="2" ySplit="3" topLeftCell="E33" activePane="bottomRight" state="frozen"/>
      <selection activeCell="C1" sqref="C1"/>
      <selection pane="topRight" activeCell="E1" sqref="E1"/>
      <selection pane="bottomLeft" activeCell="C4" sqref="C4"/>
      <selection pane="bottomRight" activeCell="H1" sqref="H1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14" width="13.625" style="89" customWidth="1"/>
    <col min="15" max="15" width="13.625" style="3" customWidth="1"/>
  </cols>
  <sheetData>
    <row r="1" spans="1:15">
      <c r="A1" s="6"/>
      <c r="B1" s="6"/>
      <c r="C1" s="88"/>
      <c r="D1" s="88"/>
      <c r="E1" s="124" t="s">
        <v>144</v>
      </c>
      <c r="F1" s="124" t="s">
        <v>147</v>
      </c>
      <c r="G1" s="124" t="s">
        <v>150</v>
      </c>
      <c r="H1" s="124" t="s">
        <v>153</v>
      </c>
      <c r="I1" s="124" t="s">
        <v>155</v>
      </c>
      <c r="J1" s="124" t="s">
        <v>158</v>
      </c>
      <c r="K1" s="124" t="s">
        <v>160</v>
      </c>
      <c r="L1" s="124" t="s">
        <v>115</v>
      </c>
      <c r="M1" s="124" t="s">
        <v>116</v>
      </c>
      <c r="N1" s="124" t="s">
        <v>117</v>
      </c>
      <c r="O1" s="124" t="s">
        <v>123</v>
      </c>
    </row>
    <row r="2" spans="1:15" ht="99" customHeight="1">
      <c r="A2" s="6"/>
      <c r="B2" s="6"/>
      <c r="C2" s="394" t="s">
        <v>40</v>
      </c>
      <c r="D2" s="469"/>
      <c r="E2" s="320" t="s">
        <v>145</v>
      </c>
      <c r="F2" s="320" t="s">
        <v>148</v>
      </c>
      <c r="G2" s="320" t="s">
        <v>151</v>
      </c>
      <c r="H2" s="320" t="s">
        <v>154</v>
      </c>
      <c r="I2" s="320" t="s">
        <v>156</v>
      </c>
      <c r="J2" s="320" t="s">
        <v>159</v>
      </c>
      <c r="K2" s="320" t="s">
        <v>161</v>
      </c>
      <c r="L2" s="320" t="s">
        <v>118</v>
      </c>
      <c r="M2" s="320" t="s">
        <v>119</v>
      </c>
      <c r="N2" s="320" t="s">
        <v>120</v>
      </c>
      <c r="O2" s="320"/>
    </row>
    <row r="3" spans="1:15" ht="16.5" thickBot="1">
      <c r="A3" s="176"/>
      <c r="B3" s="176"/>
      <c r="C3" s="417" t="s">
        <v>35</v>
      </c>
      <c r="D3" s="418"/>
      <c r="E3" s="179" t="s">
        <v>146</v>
      </c>
      <c r="F3" s="179" t="s">
        <v>149</v>
      </c>
      <c r="G3" s="179" t="s">
        <v>146</v>
      </c>
      <c r="H3" s="179" t="s">
        <v>152</v>
      </c>
      <c r="I3" s="179" t="s">
        <v>157</v>
      </c>
      <c r="J3" s="179" t="s">
        <v>157</v>
      </c>
      <c r="K3" s="179" t="s">
        <v>157</v>
      </c>
      <c r="L3" s="179" t="s">
        <v>121</v>
      </c>
      <c r="M3" s="179" t="s">
        <v>121</v>
      </c>
      <c r="N3" s="179" t="s">
        <v>121</v>
      </c>
      <c r="O3" s="263">
        <v>0</v>
      </c>
    </row>
    <row r="4" spans="1:15" ht="63" customHeight="1">
      <c r="A4" s="414" t="s">
        <v>6</v>
      </c>
      <c r="B4" s="412" t="s">
        <v>7</v>
      </c>
      <c r="C4" s="414" t="s">
        <v>52</v>
      </c>
      <c r="D4" s="221" t="s">
        <v>50</v>
      </c>
      <c r="E4" s="257">
        <v>5</v>
      </c>
      <c r="F4" s="188"/>
      <c r="G4" s="188"/>
      <c r="H4" s="188">
        <v>5</v>
      </c>
      <c r="I4" s="188"/>
      <c r="J4" s="188">
        <v>7</v>
      </c>
      <c r="K4" s="188"/>
      <c r="L4" s="188"/>
      <c r="M4" s="188"/>
      <c r="N4" s="188"/>
      <c r="O4" s="258"/>
    </row>
    <row r="5" spans="1:15" ht="63.95" customHeight="1">
      <c r="A5" s="415"/>
      <c r="B5" s="413"/>
      <c r="C5" s="415"/>
      <c r="D5" s="222" t="s">
        <v>51</v>
      </c>
      <c r="E5" s="259">
        <v>5</v>
      </c>
      <c r="F5" s="190"/>
      <c r="G5" s="190"/>
      <c r="H5" s="190">
        <v>5</v>
      </c>
      <c r="I5" s="190"/>
      <c r="J5" s="190">
        <v>7</v>
      </c>
      <c r="K5" s="190"/>
      <c r="L5" s="190"/>
      <c r="M5" s="190"/>
      <c r="N5" s="190"/>
      <c r="O5" s="260"/>
    </row>
    <row r="6" spans="1:15" ht="31.5">
      <c r="A6" s="415"/>
      <c r="B6" s="413"/>
      <c r="C6" s="415" t="s">
        <v>55</v>
      </c>
      <c r="D6" s="222" t="s">
        <v>54</v>
      </c>
      <c r="E6" s="259"/>
      <c r="F6" s="190"/>
      <c r="G6" s="190"/>
      <c r="H6" s="190"/>
      <c r="I6" s="190"/>
      <c r="J6" s="190"/>
      <c r="K6" s="190"/>
      <c r="L6" s="190"/>
      <c r="M6" s="190"/>
      <c r="N6" s="190"/>
      <c r="O6" s="260"/>
    </row>
    <row r="7" spans="1:15">
      <c r="A7" s="415"/>
      <c r="B7" s="413"/>
      <c r="C7" s="415"/>
      <c r="D7" s="222" t="s">
        <v>53</v>
      </c>
      <c r="E7" s="259"/>
      <c r="F7" s="190"/>
      <c r="G7" s="190"/>
      <c r="H7" s="190"/>
      <c r="I7" s="190"/>
      <c r="J7" s="190"/>
      <c r="K7" s="190"/>
      <c r="L7" s="190"/>
      <c r="M7" s="190"/>
      <c r="N7" s="190"/>
      <c r="O7" s="260"/>
    </row>
    <row r="8" spans="1:15" ht="63">
      <c r="A8" s="415"/>
      <c r="B8" s="413"/>
      <c r="C8" s="183" t="s">
        <v>56</v>
      </c>
      <c r="D8" s="222" t="s">
        <v>57</v>
      </c>
      <c r="E8" s="259"/>
      <c r="F8" s="190"/>
      <c r="G8" s="190"/>
      <c r="H8" s="190"/>
      <c r="I8" s="190"/>
      <c r="J8" s="190"/>
      <c r="K8" s="190"/>
      <c r="L8" s="190"/>
      <c r="M8" s="190"/>
      <c r="N8" s="190"/>
      <c r="O8" s="260"/>
    </row>
    <row r="9" spans="1:15">
      <c r="A9" s="415"/>
      <c r="B9" s="413"/>
      <c r="C9" s="415" t="s">
        <v>49</v>
      </c>
      <c r="D9" s="222" t="s">
        <v>65</v>
      </c>
      <c r="E9" s="259"/>
      <c r="F9" s="190"/>
      <c r="G9" s="190"/>
      <c r="H9" s="190">
        <v>9</v>
      </c>
      <c r="I9" s="190">
        <v>9</v>
      </c>
      <c r="J9" s="190">
        <v>9</v>
      </c>
      <c r="K9" s="190"/>
      <c r="L9" s="190"/>
      <c r="M9" s="190"/>
      <c r="N9" s="190"/>
      <c r="O9" s="260"/>
    </row>
    <row r="10" spans="1:15">
      <c r="A10" s="415"/>
      <c r="B10" s="413"/>
      <c r="C10" s="415"/>
      <c r="D10" s="222" t="s">
        <v>64</v>
      </c>
      <c r="E10" s="259"/>
      <c r="F10" s="190"/>
      <c r="G10" s="190"/>
      <c r="H10" s="190">
        <v>9</v>
      </c>
      <c r="I10" s="190"/>
      <c r="J10" s="190">
        <v>9</v>
      </c>
      <c r="K10" s="190"/>
      <c r="L10" s="190"/>
      <c r="M10" s="190"/>
      <c r="N10" s="190"/>
      <c r="O10" s="260"/>
    </row>
    <row r="11" spans="1:15" ht="15.95" customHeight="1">
      <c r="A11" s="415"/>
      <c r="B11" s="413"/>
      <c r="C11" s="415"/>
      <c r="D11" s="222" t="s">
        <v>63</v>
      </c>
      <c r="E11" s="259"/>
      <c r="F11" s="190"/>
      <c r="G11" s="190"/>
      <c r="H11" s="190"/>
      <c r="I11" s="190"/>
      <c r="J11" s="190"/>
      <c r="K11" s="190"/>
      <c r="L11" s="190"/>
      <c r="M11" s="190"/>
      <c r="N11" s="190"/>
      <c r="O11" s="260"/>
    </row>
    <row r="12" spans="1:15" ht="47.25">
      <c r="A12" s="415"/>
      <c r="B12" s="413"/>
      <c r="C12" s="415"/>
      <c r="D12" s="222" t="s">
        <v>62</v>
      </c>
      <c r="E12" s="259"/>
      <c r="F12" s="190"/>
      <c r="G12" s="190"/>
      <c r="H12" s="190"/>
      <c r="I12" s="190"/>
      <c r="J12" s="190"/>
      <c r="K12" s="190"/>
      <c r="L12" s="190"/>
      <c r="M12" s="190"/>
      <c r="N12" s="190"/>
      <c r="O12" s="260"/>
    </row>
    <row r="13" spans="1:15">
      <c r="A13" s="415"/>
      <c r="B13" s="413"/>
      <c r="C13" s="415"/>
      <c r="D13" s="222" t="s">
        <v>61</v>
      </c>
      <c r="E13" s="259"/>
      <c r="F13" s="190"/>
      <c r="G13" s="190"/>
      <c r="H13" s="190"/>
      <c r="I13" s="190"/>
      <c r="J13" s="190"/>
      <c r="K13" s="190"/>
      <c r="L13" s="190"/>
      <c r="M13" s="190"/>
      <c r="N13" s="190"/>
      <c r="O13" s="260"/>
    </row>
    <row r="14" spans="1:15">
      <c r="A14" s="415"/>
      <c r="B14" s="413"/>
      <c r="C14" s="415"/>
      <c r="D14" s="222" t="s">
        <v>58</v>
      </c>
      <c r="E14" s="259"/>
      <c r="F14" s="190"/>
      <c r="G14" s="190"/>
      <c r="H14" s="190"/>
      <c r="I14" s="190"/>
      <c r="J14" s="190"/>
      <c r="K14" s="190"/>
      <c r="L14" s="190"/>
      <c r="M14" s="190"/>
      <c r="N14" s="190"/>
      <c r="O14" s="260"/>
    </row>
    <row r="15" spans="1:15" ht="32.1" customHeight="1">
      <c r="A15" s="415"/>
      <c r="B15" s="413"/>
      <c r="C15" s="183" t="s">
        <v>34</v>
      </c>
      <c r="D15" s="222" t="s">
        <v>66</v>
      </c>
      <c r="E15" s="259">
        <v>18</v>
      </c>
      <c r="F15" s="190"/>
      <c r="G15" s="190"/>
      <c r="H15" s="190"/>
      <c r="I15" s="190"/>
      <c r="J15" s="190"/>
      <c r="K15" s="190"/>
      <c r="L15" s="190"/>
      <c r="M15" s="190"/>
      <c r="N15" s="190"/>
      <c r="O15" s="260"/>
    </row>
    <row r="16" spans="1:15" ht="31.5">
      <c r="A16" s="415"/>
      <c r="B16" s="413"/>
      <c r="C16" s="415" t="s">
        <v>33</v>
      </c>
      <c r="D16" s="222" t="s">
        <v>54</v>
      </c>
      <c r="E16" s="259">
        <v>14</v>
      </c>
      <c r="F16" s="190"/>
      <c r="G16" s="190"/>
      <c r="H16" s="190"/>
      <c r="I16" s="190"/>
      <c r="J16" s="190"/>
      <c r="K16" s="190"/>
      <c r="L16" s="190"/>
      <c r="M16" s="190"/>
      <c r="N16" s="190"/>
      <c r="O16" s="260"/>
    </row>
    <row r="17" spans="1:15" ht="15.95" customHeight="1">
      <c r="A17" s="415"/>
      <c r="B17" s="413"/>
      <c r="C17" s="415"/>
      <c r="D17" s="222" t="s">
        <v>53</v>
      </c>
      <c r="E17" s="259"/>
      <c r="F17" s="190"/>
      <c r="G17" s="190"/>
      <c r="H17" s="190"/>
      <c r="I17" s="190"/>
      <c r="J17" s="190"/>
      <c r="K17" s="190"/>
      <c r="L17" s="190"/>
      <c r="M17" s="190"/>
      <c r="N17" s="190"/>
      <c r="O17" s="260"/>
    </row>
    <row r="18" spans="1:15" ht="79.5" thickBot="1">
      <c r="A18" s="416"/>
      <c r="B18" s="177" t="s">
        <v>8</v>
      </c>
      <c r="C18" s="283" t="s">
        <v>67</v>
      </c>
      <c r="D18" s="284" t="s">
        <v>68</v>
      </c>
      <c r="E18" s="261"/>
      <c r="F18" s="192"/>
      <c r="G18" s="192"/>
      <c r="H18" s="192">
        <v>10</v>
      </c>
      <c r="I18" s="192">
        <v>10</v>
      </c>
      <c r="J18" s="192"/>
      <c r="K18" s="192">
        <v>10</v>
      </c>
      <c r="L18" s="192"/>
      <c r="M18" s="192"/>
      <c r="N18" s="192"/>
      <c r="O18" s="262"/>
    </row>
    <row r="19" spans="1:15">
      <c r="A19" s="409" t="s">
        <v>9</v>
      </c>
      <c r="B19" s="362" t="s">
        <v>10</v>
      </c>
      <c r="C19" s="470" t="s">
        <v>69</v>
      </c>
      <c r="D19" s="285" t="s">
        <v>73</v>
      </c>
      <c r="E19" s="278"/>
      <c r="F19" s="267"/>
      <c r="G19" s="267"/>
      <c r="H19" s="267"/>
      <c r="I19" s="267"/>
      <c r="J19" s="267"/>
      <c r="K19" s="267"/>
      <c r="L19" s="267"/>
      <c r="M19" s="267"/>
      <c r="N19" s="267"/>
      <c r="O19" s="268"/>
    </row>
    <row r="20" spans="1:15" ht="47.25">
      <c r="A20" s="410"/>
      <c r="B20" s="360"/>
      <c r="C20" s="471"/>
      <c r="D20" s="286" t="s">
        <v>70</v>
      </c>
      <c r="E20" s="279"/>
      <c r="F20" s="269"/>
      <c r="G20" s="269"/>
      <c r="H20" s="269"/>
      <c r="I20" s="269"/>
      <c r="J20" s="269"/>
      <c r="K20" s="269"/>
      <c r="L20" s="269"/>
      <c r="M20" s="269"/>
      <c r="N20" s="269"/>
      <c r="O20" s="270"/>
    </row>
    <row r="21" spans="1:15">
      <c r="A21" s="410"/>
      <c r="B21" s="360"/>
      <c r="C21" s="471"/>
      <c r="D21" s="286" t="s">
        <v>71</v>
      </c>
      <c r="E21" s="279"/>
      <c r="F21" s="269"/>
      <c r="G21" s="269"/>
      <c r="H21" s="269"/>
      <c r="I21" s="269"/>
      <c r="J21" s="269"/>
      <c r="K21" s="269"/>
      <c r="L21" s="269"/>
      <c r="M21" s="269"/>
      <c r="N21" s="269"/>
      <c r="O21" s="270"/>
    </row>
    <row r="22" spans="1:15" ht="78.75">
      <c r="A22" s="410"/>
      <c r="B22" s="360"/>
      <c r="C22" s="471"/>
      <c r="D22" s="286" t="s">
        <v>72</v>
      </c>
      <c r="E22" s="279"/>
      <c r="F22" s="269"/>
      <c r="G22" s="269"/>
      <c r="H22" s="269"/>
      <c r="I22" s="269"/>
      <c r="J22" s="269"/>
      <c r="K22" s="269"/>
      <c r="L22" s="269"/>
      <c r="M22" s="269"/>
      <c r="N22" s="269"/>
      <c r="O22" s="270"/>
    </row>
    <row r="23" spans="1:15" ht="63">
      <c r="A23" s="410"/>
      <c r="B23" s="360"/>
      <c r="C23" s="271" t="s">
        <v>41</v>
      </c>
      <c r="D23" s="286" t="s">
        <v>102</v>
      </c>
      <c r="E23" s="279"/>
      <c r="F23" s="269">
        <v>26</v>
      </c>
      <c r="G23" s="269">
        <v>26</v>
      </c>
      <c r="H23" s="269"/>
      <c r="I23" s="269"/>
      <c r="J23" s="269"/>
      <c r="K23" s="269"/>
      <c r="L23" s="269"/>
      <c r="M23" s="269"/>
      <c r="N23" s="269"/>
      <c r="O23" s="270"/>
    </row>
    <row r="24" spans="1:15" ht="110.25">
      <c r="A24" s="410"/>
      <c r="B24" s="360"/>
      <c r="C24" s="271" t="s">
        <v>42</v>
      </c>
      <c r="D24" s="286" t="s">
        <v>102</v>
      </c>
      <c r="E24" s="279"/>
      <c r="F24" s="269"/>
      <c r="G24" s="269"/>
      <c r="H24" s="269"/>
      <c r="I24" s="269">
        <v>23</v>
      </c>
      <c r="J24" s="269"/>
      <c r="K24" s="269"/>
      <c r="L24" s="269"/>
      <c r="M24" s="269"/>
      <c r="N24" s="269"/>
      <c r="O24" s="270"/>
    </row>
    <row r="25" spans="1:15" ht="31.5">
      <c r="A25" s="410"/>
      <c r="B25" s="360"/>
      <c r="C25" s="471" t="s">
        <v>74</v>
      </c>
      <c r="D25" s="286" t="s">
        <v>54</v>
      </c>
      <c r="E25" s="279"/>
      <c r="F25" s="269"/>
      <c r="G25" s="269"/>
      <c r="H25" s="269"/>
      <c r="I25" s="269">
        <v>23</v>
      </c>
      <c r="J25" s="269"/>
      <c r="K25" s="269"/>
      <c r="L25" s="269"/>
      <c r="M25" s="269"/>
      <c r="N25" s="269"/>
      <c r="O25" s="270"/>
    </row>
    <row r="26" spans="1:15" ht="15.95" customHeight="1">
      <c r="A26" s="410"/>
      <c r="B26" s="360"/>
      <c r="C26" s="471"/>
      <c r="D26" s="286" t="s">
        <v>53</v>
      </c>
      <c r="E26" s="279"/>
      <c r="F26" s="269"/>
      <c r="G26" s="269"/>
      <c r="H26" s="269"/>
      <c r="I26" s="269"/>
      <c r="J26" s="269"/>
      <c r="K26" s="269"/>
      <c r="L26" s="269"/>
      <c r="M26" s="269"/>
      <c r="N26" s="269"/>
      <c r="O26" s="270"/>
    </row>
    <row r="27" spans="1:15">
      <c r="A27" s="410"/>
      <c r="B27" s="360" t="s">
        <v>11</v>
      </c>
      <c r="C27" s="471" t="s">
        <v>75</v>
      </c>
      <c r="D27" s="286" t="s">
        <v>79</v>
      </c>
      <c r="E27" s="279"/>
      <c r="F27" s="269"/>
      <c r="G27" s="269"/>
      <c r="H27" s="269"/>
      <c r="I27" s="269"/>
      <c r="J27" s="269"/>
      <c r="K27" s="269">
        <v>12</v>
      </c>
      <c r="L27" s="269"/>
      <c r="M27" s="269"/>
      <c r="N27" s="269"/>
      <c r="O27" s="270"/>
    </row>
    <row r="28" spans="1:15">
      <c r="A28" s="410"/>
      <c r="B28" s="360"/>
      <c r="C28" s="471"/>
      <c r="D28" s="286" t="s">
        <v>78</v>
      </c>
      <c r="E28" s="279"/>
      <c r="F28" s="269"/>
      <c r="G28" s="269"/>
      <c r="H28" s="269"/>
      <c r="I28" s="269"/>
      <c r="J28" s="269"/>
      <c r="K28" s="269">
        <v>12</v>
      </c>
      <c r="L28" s="269"/>
      <c r="M28" s="269"/>
      <c r="N28" s="269"/>
      <c r="O28" s="270"/>
    </row>
    <row r="29" spans="1:15" ht="32.1" customHeight="1">
      <c r="A29" s="410"/>
      <c r="B29" s="360"/>
      <c r="C29" s="471"/>
      <c r="D29" s="286" t="s">
        <v>77</v>
      </c>
      <c r="E29" s="279"/>
      <c r="F29" s="269"/>
      <c r="G29" s="269"/>
      <c r="H29" s="269"/>
      <c r="I29" s="269"/>
      <c r="J29" s="269"/>
      <c r="K29" s="269">
        <v>12</v>
      </c>
      <c r="L29" s="269"/>
      <c r="M29" s="269"/>
      <c r="N29" s="269"/>
      <c r="O29" s="270"/>
    </row>
    <row r="30" spans="1:15">
      <c r="A30" s="410"/>
      <c r="B30" s="360"/>
      <c r="C30" s="471"/>
      <c r="D30" s="286" t="s">
        <v>76</v>
      </c>
      <c r="E30" s="279"/>
      <c r="F30" s="269"/>
      <c r="G30" s="269"/>
      <c r="H30" s="269"/>
      <c r="I30" s="269"/>
      <c r="J30" s="269"/>
      <c r="K30" s="269"/>
      <c r="L30" s="269"/>
      <c r="M30" s="269"/>
      <c r="N30" s="269"/>
      <c r="O30" s="270"/>
    </row>
    <row r="31" spans="1:15" ht="79.5" thickBot="1">
      <c r="A31" s="411"/>
      <c r="B31" s="361"/>
      <c r="C31" s="272" t="s">
        <v>80</v>
      </c>
      <c r="D31" s="287" t="s">
        <v>81</v>
      </c>
      <c r="E31" s="280"/>
      <c r="F31" s="273"/>
      <c r="G31" s="273"/>
      <c r="H31" s="273"/>
      <c r="I31" s="273">
        <v>13</v>
      </c>
      <c r="J31" s="273"/>
      <c r="K31" s="273"/>
      <c r="L31" s="273"/>
      <c r="M31" s="273"/>
      <c r="N31" s="273"/>
      <c r="O31" s="274"/>
    </row>
    <row r="32" spans="1:15" ht="96" customHeight="1">
      <c r="A32" s="421" t="s">
        <v>12</v>
      </c>
      <c r="B32" s="426" t="s">
        <v>13</v>
      </c>
      <c r="C32" s="468" t="s">
        <v>122</v>
      </c>
      <c r="D32" s="253" t="s">
        <v>126</v>
      </c>
      <c r="E32" s="214"/>
      <c r="F32" s="200"/>
      <c r="G32" s="200"/>
      <c r="H32" s="200"/>
      <c r="I32" s="200"/>
      <c r="J32" s="200"/>
      <c r="K32" s="200"/>
      <c r="L32" s="200"/>
      <c r="M32" s="200"/>
      <c r="N32" s="200"/>
      <c r="O32" s="264"/>
    </row>
    <row r="33" spans="1:15">
      <c r="A33" s="422"/>
      <c r="B33" s="424"/>
      <c r="C33" s="421"/>
      <c r="D33" s="225" t="s">
        <v>127</v>
      </c>
      <c r="E33" s="215"/>
      <c r="F33" s="202"/>
      <c r="G33" s="202"/>
      <c r="H33" s="202"/>
      <c r="I33" s="202"/>
      <c r="J33" s="202"/>
      <c r="K33" s="202"/>
      <c r="L33" s="202"/>
      <c r="M33" s="202"/>
      <c r="N33" s="202"/>
      <c r="O33" s="265"/>
    </row>
    <row r="34" spans="1:15" ht="31.5">
      <c r="A34" s="422"/>
      <c r="B34" s="424"/>
      <c r="C34" s="156" t="s">
        <v>32</v>
      </c>
      <c r="D34" s="225" t="s">
        <v>82</v>
      </c>
      <c r="E34" s="215"/>
      <c r="F34" s="202">
        <v>8</v>
      </c>
      <c r="G34" s="202"/>
      <c r="H34" s="202"/>
      <c r="I34" s="202"/>
      <c r="J34" s="202"/>
      <c r="K34" s="202"/>
      <c r="L34" s="202"/>
      <c r="M34" s="202"/>
      <c r="N34" s="202"/>
      <c r="O34" s="265"/>
    </row>
    <row r="35" spans="1:15" ht="31.5">
      <c r="A35" s="422"/>
      <c r="B35" s="424"/>
      <c r="C35" s="422" t="s">
        <v>83</v>
      </c>
      <c r="D35" s="225" t="s">
        <v>87</v>
      </c>
      <c r="E35" s="215"/>
      <c r="F35" s="202"/>
      <c r="G35" s="202"/>
      <c r="H35" s="202"/>
      <c r="I35" s="202">
        <v>12</v>
      </c>
      <c r="J35" s="202"/>
      <c r="K35" s="202"/>
      <c r="L35" s="202"/>
      <c r="M35" s="202"/>
      <c r="N35" s="202"/>
      <c r="O35" s="265"/>
    </row>
    <row r="36" spans="1:15">
      <c r="A36" s="422"/>
      <c r="B36" s="424"/>
      <c r="C36" s="422"/>
      <c r="D36" s="225" t="s">
        <v>84</v>
      </c>
      <c r="E36" s="215"/>
      <c r="F36" s="202"/>
      <c r="G36" s="202"/>
      <c r="H36" s="202"/>
      <c r="I36" s="202">
        <v>12</v>
      </c>
      <c r="J36" s="202"/>
      <c r="K36" s="202"/>
      <c r="L36" s="202"/>
      <c r="M36" s="202"/>
      <c r="N36" s="202"/>
      <c r="O36" s="265"/>
    </row>
    <row r="37" spans="1:15" ht="32.1" customHeight="1">
      <c r="A37" s="422"/>
      <c r="B37" s="424"/>
      <c r="C37" s="422"/>
      <c r="D37" s="225" t="s">
        <v>85</v>
      </c>
      <c r="E37" s="215"/>
      <c r="F37" s="202"/>
      <c r="G37" s="202"/>
      <c r="H37" s="202"/>
      <c r="I37" s="202">
        <v>12</v>
      </c>
      <c r="J37" s="202"/>
      <c r="K37" s="202"/>
      <c r="L37" s="202"/>
      <c r="M37" s="202"/>
      <c r="N37" s="202"/>
      <c r="O37" s="265"/>
    </row>
    <row r="38" spans="1:15">
      <c r="A38" s="422"/>
      <c r="B38" s="424"/>
      <c r="C38" s="422"/>
      <c r="D38" s="225" t="s">
        <v>86</v>
      </c>
      <c r="E38" s="215"/>
      <c r="F38" s="202"/>
      <c r="G38" s="202"/>
      <c r="H38" s="202"/>
      <c r="I38" s="202">
        <v>12</v>
      </c>
      <c r="J38" s="202"/>
      <c r="K38" s="202"/>
      <c r="L38" s="202"/>
      <c r="M38" s="202"/>
      <c r="N38" s="202"/>
      <c r="O38" s="265"/>
    </row>
    <row r="39" spans="1:15" ht="47.25">
      <c r="A39" s="422"/>
      <c r="B39" s="424"/>
      <c r="C39" s="422" t="s">
        <v>47</v>
      </c>
      <c r="D39" s="225" t="s">
        <v>91</v>
      </c>
      <c r="E39" s="215"/>
      <c r="F39" s="202"/>
      <c r="G39" s="202"/>
      <c r="H39" s="202">
        <v>6</v>
      </c>
      <c r="I39" s="202"/>
      <c r="J39" s="202">
        <v>6</v>
      </c>
      <c r="K39" s="202"/>
      <c r="L39" s="202"/>
      <c r="M39" s="202"/>
      <c r="N39" s="202"/>
      <c r="O39" s="265"/>
    </row>
    <row r="40" spans="1:15">
      <c r="A40" s="422"/>
      <c r="B40" s="424"/>
      <c r="C40" s="422"/>
      <c r="D40" s="225" t="s">
        <v>88</v>
      </c>
      <c r="E40" s="215"/>
      <c r="F40" s="202"/>
      <c r="G40" s="202"/>
      <c r="H40" s="202"/>
      <c r="I40" s="202"/>
      <c r="J40" s="202">
        <v>6</v>
      </c>
      <c r="K40" s="202"/>
      <c r="L40" s="202"/>
      <c r="M40" s="202"/>
      <c r="N40" s="202"/>
      <c r="O40" s="265"/>
    </row>
    <row r="41" spans="1:15" ht="32.1" customHeight="1">
      <c r="A41" s="422"/>
      <c r="B41" s="424"/>
      <c r="C41" s="422"/>
      <c r="D41" s="225" t="s">
        <v>89</v>
      </c>
      <c r="E41" s="215"/>
      <c r="F41" s="202"/>
      <c r="G41" s="202"/>
      <c r="H41" s="202"/>
      <c r="I41" s="202"/>
      <c r="J41" s="202">
        <v>6</v>
      </c>
      <c r="K41" s="202"/>
      <c r="L41" s="202"/>
      <c r="M41" s="202"/>
      <c r="N41" s="202"/>
      <c r="O41" s="265"/>
    </row>
    <row r="42" spans="1:15">
      <c r="A42" s="422"/>
      <c r="B42" s="424"/>
      <c r="C42" s="422"/>
      <c r="D42" s="225" t="s">
        <v>90</v>
      </c>
      <c r="E42" s="215"/>
      <c r="F42" s="202"/>
      <c r="G42" s="202"/>
      <c r="H42" s="202"/>
      <c r="I42" s="202"/>
      <c r="J42" s="202">
        <v>6</v>
      </c>
      <c r="K42" s="202"/>
      <c r="L42" s="202"/>
      <c r="M42" s="202"/>
      <c r="N42" s="202"/>
      <c r="O42" s="265"/>
    </row>
    <row r="43" spans="1:15" ht="63">
      <c r="A43" s="422"/>
      <c r="B43" s="424"/>
      <c r="C43" s="156" t="s">
        <v>92</v>
      </c>
      <c r="D43" s="225" t="s">
        <v>93</v>
      </c>
      <c r="E43" s="215"/>
      <c r="F43" s="202">
        <v>15</v>
      </c>
      <c r="G43" s="202">
        <v>15</v>
      </c>
      <c r="H43" s="202">
        <v>15</v>
      </c>
      <c r="I43" s="202"/>
      <c r="J43" s="202"/>
      <c r="K43" s="202"/>
      <c r="L43" s="202"/>
      <c r="M43" s="202"/>
      <c r="N43" s="202"/>
      <c r="O43" s="265"/>
    </row>
    <row r="44" spans="1:15" ht="31.5">
      <c r="A44" s="422"/>
      <c r="B44" s="424"/>
      <c r="C44" s="422" t="s">
        <v>30</v>
      </c>
      <c r="D44" s="225" t="s">
        <v>97</v>
      </c>
      <c r="E44" s="215"/>
      <c r="F44" s="202"/>
      <c r="G44" s="202"/>
      <c r="H44" s="202"/>
      <c r="I44" s="202">
        <v>2</v>
      </c>
      <c r="J44" s="202"/>
      <c r="K44" s="202"/>
      <c r="L44" s="202"/>
      <c r="M44" s="202"/>
      <c r="N44" s="202"/>
      <c r="O44" s="265"/>
    </row>
    <row r="45" spans="1:15" ht="47.25">
      <c r="A45" s="422"/>
      <c r="B45" s="424"/>
      <c r="C45" s="422"/>
      <c r="D45" s="225" t="s">
        <v>96</v>
      </c>
      <c r="E45" s="215"/>
      <c r="F45" s="202"/>
      <c r="G45" s="202"/>
      <c r="H45" s="202"/>
      <c r="I45" s="202"/>
      <c r="J45" s="202"/>
      <c r="K45" s="202"/>
      <c r="L45" s="202"/>
      <c r="M45" s="202"/>
      <c r="N45" s="202"/>
      <c r="O45" s="265"/>
    </row>
    <row r="46" spans="1:15" ht="31.5">
      <c r="A46" s="422"/>
      <c r="B46" s="424"/>
      <c r="C46" s="422"/>
      <c r="D46" s="225" t="s">
        <v>95</v>
      </c>
      <c r="E46" s="215"/>
      <c r="F46" s="202"/>
      <c r="G46" s="202"/>
      <c r="H46" s="202"/>
      <c r="I46" s="202"/>
      <c r="J46" s="202"/>
      <c r="K46" s="202"/>
      <c r="L46" s="202"/>
      <c r="M46" s="202"/>
      <c r="N46" s="202"/>
      <c r="O46" s="265"/>
    </row>
    <row r="47" spans="1:15" ht="31.5">
      <c r="A47" s="422"/>
      <c r="B47" s="424"/>
      <c r="C47" s="422"/>
      <c r="D47" s="225" t="s">
        <v>94</v>
      </c>
      <c r="E47" s="215"/>
      <c r="F47" s="202"/>
      <c r="G47" s="202"/>
      <c r="H47" s="202"/>
      <c r="I47" s="202"/>
      <c r="J47" s="202"/>
      <c r="K47" s="202"/>
      <c r="L47" s="202"/>
      <c r="M47" s="202"/>
      <c r="N47" s="202"/>
      <c r="O47" s="265"/>
    </row>
    <row r="48" spans="1:15" ht="63">
      <c r="A48" s="422"/>
      <c r="B48" s="424"/>
      <c r="C48" s="156" t="s">
        <v>31</v>
      </c>
      <c r="D48" s="225" t="s">
        <v>98</v>
      </c>
      <c r="E48" s="215"/>
      <c r="F48" s="202"/>
      <c r="G48" s="202"/>
      <c r="H48" s="202"/>
      <c r="I48" s="202"/>
      <c r="J48" s="202"/>
      <c r="K48" s="202"/>
      <c r="L48" s="202"/>
      <c r="M48" s="202"/>
      <c r="N48" s="202"/>
      <c r="O48" s="265"/>
    </row>
    <row r="49" spans="1:15" ht="63">
      <c r="A49" s="422"/>
      <c r="B49" s="424" t="s">
        <v>14</v>
      </c>
      <c r="C49" s="156" t="s">
        <v>99</v>
      </c>
      <c r="D49" s="225" t="s">
        <v>93</v>
      </c>
      <c r="E49" s="215"/>
      <c r="F49" s="202"/>
      <c r="G49" s="202"/>
      <c r="H49" s="202"/>
      <c r="I49" s="202"/>
      <c r="J49" s="202"/>
      <c r="K49" s="202"/>
      <c r="L49" s="202"/>
      <c r="M49" s="202"/>
      <c r="N49" s="202"/>
      <c r="O49" s="265"/>
    </row>
    <row r="50" spans="1:15" ht="79.5" thickBot="1">
      <c r="A50" s="423"/>
      <c r="B50" s="425"/>
      <c r="C50" s="157" t="s">
        <v>100</v>
      </c>
      <c r="D50" s="254" t="s">
        <v>101</v>
      </c>
      <c r="E50" s="281"/>
      <c r="F50" s="204"/>
      <c r="G50" s="204"/>
      <c r="H50" s="204"/>
      <c r="I50" s="204"/>
      <c r="J50" s="204"/>
      <c r="K50" s="204"/>
      <c r="L50" s="204"/>
      <c r="M50" s="204"/>
      <c r="N50" s="204"/>
      <c r="O50" s="266"/>
    </row>
    <row r="51" spans="1:15" ht="63">
      <c r="A51" s="387" t="s">
        <v>15</v>
      </c>
      <c r="B51" s="459" t="s">
        <v>16</v>
      </c>
      <c r="C51" s="465" t="s">
        <v>106</v>
      </c>
      <c r="D51" s="335" t="s">
        <v>103</v>
      </c>
      <c r="E51" s="216"/>
      <c r="F51" s="207"/>
      <c r="G51" s="207"/>
      <c r="H51" s="207"/>
      <c r="I51" s="207"/>
      <c r="J51" s="207"/>
      <c r="K51" s="207"/>
      <c r="L51" s="207"/>
      <c r="M51" s="207"/>
      <c r="N51" s="207"/>
      <c r="O51" s="275"/>
    </row>
    <row r="52" spans="1:15" ht="63">
      <c r="A52" s="385"/>
      <c r="B52" s="460"/>
      <c r="C52" s="466"/>
      <c r="D52" s="336" t="s">
        <v>104</v>
      </c>
      <c r="E52" s="217"/>
      <c r="F52" s="178"/>
      <c r="G52" s="178"/>
      <c r="H52" s="178"/>
      <c r="I52" s="178"/>
      <c r="J52" s="178"/>
      <c r="K52" s="178"/>
      <c r="L52" s="178"/>
      <c r="M52" s="178"/>
      <c r="N52" s="178"/>
      <c r="O52" s="276"/>
    </row>
    <row r="53" spans="1:15" ht="15.95" customHeight="1">
      <c r="A53" s="385"/>
      <c r="B53" s="460"/>
      <c r="C53" s="466"/>
      <c r="D53" s="336" t="s">
        <v>105</v>
      </c>
      <c r="E53" s="217"/>
      <c r="F53" s="178"/>
      <c r="G53" s="178"/>
      <c r="H53" s="178"/>
      <c r="I53" s="178"/>
      <c r="J53" s="178"/>
      <c r="K53" s="178"/>
      <c r="L53" s="178"/>
      <c r="M53" s="178"/>
      <c r="N53" s="178"/>
      <c r="O53" s="276"/>
    </row>
    <row r="54" spans="1:15" ht="110.25">
      <c r="A54" s="385"/>
      <c r="B54" s="460"/>
      <c r="C54" s="337" t="s">
        <v>107</v>
      </c>
      <c r="D54" s="336" t="s">
        <v>102</v>
      </c>
      <c r="E54" s="217"/>
      <c r="F54" s="178"/>
      <c r="G54" s="178"/>
      <c r="H54" s="178"/>
      <c r="I54" s="178"/>
      <c r="J54" s="178"/>
      <c r="K54" s="178"/>
      <c r="L54" s="178"/>
      <c r="M54" s="178"/>
      <c r="N54" s="178"/>
      <c r="O54" s="276"/>
    </row>
    <row r="55" spans="1:15" ht="63">
      <c r="A55" s="385"/>
      <c r="B55" s="460" t="s">
        <v>17</v>
      </c>
      <c r="C55" s="337" t="s">
        <v>43</v>
      </c>
      <c r="D55" s="336" t="s">
        <v>102</v>
      </c>
      <c r="E55" s="217"/>
      <c r="F55" s="178"/>
      <c r="G55" s="178"/>
      <c r="H55" s="178"/>
      <c r="I55" s="178"/>
      <c r="J55" s="178"/>
      <c r="K55" s="178"/>
      <c r="L55" s="178"/>
      <c r="M55" s="178"/>
      <c r="N55" s="178"/>
      <c r="O55" s="276"/>
    </row>
    <row r="56" spans="1:15" ht="31.5">
      <c r="A56" s="385"/>
      <c r="B56" s="460"/>
      <c r="C56" s="466" t="s">
        <v>108</v>
      </c>
      <c r="D56" s="336" t="s">
        <v>113</v>
      </c>
      <c r="E56" s="217"/>
      <c r="F56" s="178"/>
      <c r="G56" s="178"/>
      <c r="H56" s="178"/>
      <c r="I56" s="178"/>
      <c r="J56" s="178"/>
      <c r="K56" s="178"/>
      <c r="L56" s="178"/>
      <c r="M56" s="178"/>
      <c r="N56" s="178"/>
      <c r="O56" s="276"/>
    </row>
    <row r="57" spans="1:15" ht="31.5">
      <c r="A57" s="385"/>
      <c r="B57" s="460"/>
      <c r="C57" s="466"/>
      <c r="D57" s="336" t="s">
        <v>114</v>
      </c>
      <c r="E57" s="217"/>
      <c r="F57" s="178"/>
      <c r="G57" s="178"/>
      <c r="H57" s="178"/>
      <c r="I57" s="178"/>
      <c r="J57" s="178"/>
      <c r="K57" s="178"/>
      <c r="L57" s="178"/>
      <c r="M57" s="178"/>
      <c r="N57" s="178"/>
      <c r="O57" s="276"/>
    </row>
    <row r="58" spans="1:15" ht="78.75">
      <c r="A58" s="385"/>
      <c r="B58" s="460"/>
      <c r="C58" s="466"/>
      <c r="D58" s="336" t="s">
        <v>112</v>
      </c>
      <c r="E58" s="217"/>
      <c r="F58" s="178"/>
      <c r="G58" s="178"/>
      <c r="H58" s="178"/>
      <c r="I58" s="178"/>
      <c r="J58" s="178"/>
      <c r="K58" s="178"/>
      <c r="L58" s="178"/>
      <c r="M58" s="178"/>
      <c r="N58" s="178"/>
      <c r="O58" s="276"/>
    </row>
    <row r="59" spans="1:15">
      <c r="A59" s="385"/>
      <c r="B59" s="460"/>
      <c r="C59" s="466"/>
      <c r="D59" s="336" t="s">
        <v>111</v>
      </c>
      <c r="E59" s="217"/>
      <c r="F59" s="178"/>
      <c r="G59" s="178"/>
      <c r="H59" s="178"/>
      <c r="I59" s="178"/>
      <c r="J59" s="178"/>
      <c r="K59" s="178"/>
      <c r="L59" s="178"/>
      <c r="M59" s="178"/>
      <c r="N59" s="178"/>
      <c r="O59" s="276"/>
    </row>
    <row r="60" spans="1:15" ht="31.5">
      <c r="A60" s="385"/>
      <c r="B60" s="460"/>
      <c r="C60" s="466"/>
      <c r="D60" s="336" t="s">
        <v>110</v>
      </c>
      <c r="E60" s="217"/>
      <c r="F60" s="178"/>
      <c r="G60" s="178"/>
      <c r="H60" s="178"/>
      <c r="I60" s="178"/>
      <c r="J60" s="178"/>
      <c r="K60" s="178"/>
      <c r="L60" s="178"/>
      <c r="M60" s="178"/>
      <c r="N60" s="178"/>
      <c r="O60" s="276"/>
    </row>
    <row r="61" spans="1:15" ht="32.25" thickBot="1">
      <c r="A61" s="386"/>
      <c r="B61" s="461"/>
      <c r="C61" s="467"/>
      <c r="D61" s="338" t="s">
        <v>109</v>
      </c>
      <c r="E61" s="282"/>
      <c r="F61" s="210"/>
      <c r="G61" s="210"/>
      <c r="H61" s="210"/>
      <c r="I61" s="210"/>
      <c r="J61" s="210"/>
      <c r="K61" s="210"/>
      <c r="L61" s="210"/>
      <c r="M61" s="210"/>
      <c r="N61" s="210"/>
      <c r="O61" s="277"/>
    </row>
    <row r="62" spans="1:15" ht="47.25">
      <c r="A62" s="381" t="s">
        <v>18</v>
      </c>
      <c r="B62" s="462" t="s">
        <v>19</v>
      </c>
      <c r="C62" s="339" t="s">
        <v>20</v>
      </c>
      <c r="D62" s="340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228"/>
    </row>
    <row r="63" spans="1:15" ht="32.1" customHeight="1">
      <c r="A63" s="382"/>
      <c r="B63" s="463"/>
      <c r="C63" s="341" t="s">
        <v>44</v>
      </c>
      <c r="D63" s="342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229"/>
    </row>
    <row r="64" spans="1:15" ht="63">
      <c r="A64" s="382"/>
      <c r="B64" s="463"/>
      <c r="C64" s="341" t="s">
        <v>45</v>
      </c>
      <c r="D64" s="342"/>
      <c r="E64" s="219"/>
      <c r="F64" s="124"/>
      <c r="G64" s="124"/>
      <c r="H64" s="124"/>
      <c r="I64" s="124">
        <v>22</v>
      </c>
      <c r="J64" s="124"/>
      <c r="K64" s="124"/>
      <c r="L64" s="124"/>
      <c r="M64" s="124"/>
      <c r="N64" s="124"/>
      <c r="O64" s="229"/>
    </row>
    <row r="65" spans="1:15" ht="47.25">
      <c r="A65" s="382"/>
      <c r="B65" s="463"/>
      <c r="C65" s="343" t="s">
        <v>21</v>
      </c>
      <c r="D65" s="342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229"/>
    </row>
    <row r="66" spans="1:15" ht="15.95" customHeight="1">
      <c r="A66" s="382"/>
      <c r="B66" s="463" t="s">
        <v>22</v>
      </c>
      <c r="C66" s="343" t="s">
        <v>23</v>
      </c>
      <c r="D66" s="342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229"/>
    </row>
    <row r="67" spans="1:15" ht="31.5">
      <c r="A67" s="382"/>
      <c r="B67" s="463"/>
      <c r="C67" s="343" t="s">
        <v>24</v>
      </c>
      <c r="D67" s="342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229"/>
    </row>
    <row r="68" spans="1:15" ht="63">
      <c r="A68" s="382"/>
      <c r="B68" s="463"/>
      <c r="C68" s="341" t="s">
        <v>25</v>
      </c>
      <c r="D68" s="342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229"/>
    </row>
    <row r="69" spans="1:15" ht="47.25">
      <c r="A69" s="382"/>
      <c r="B69" s="463" t="s">
        <v>26</v>
      </c>
      <c r="C69" s="343" t="s">
        <v>27</v>
      </c>
      <c r="D69" s="342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229"/>
    </row>
    <row r="70" spans="1:15" ht="47.25">
      <c r="A70" s="382"/>
      <c r="B70" s="463"/>
      <c r="C70" s="343" t="s">
        <v>28</v>
      </c>
      <c r="D70" s="342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229"/>
    </row>
    <row r="71" spans="1:15" ht="94.5">
      <c r="A71" s="382"/>
      <c r="B71" s="463"/>
      <c r="C71" s="341" t="s">
        <v>46</v>
      </c>
      <c r="D71" s="342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229"/>
    </row>
    <row r="72" spans="1:15" ht="48" thickBot="1">
      <c r="A72" s="383"/>
      <c r="B72" s="464"/>
      <c r="C72" s="344" t="s">
        <v>29</v>
      </c>
      <c r="D72" s="345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230"/>
    </row>
    <row r="73" spans="1:15">
      <c r="A73" s="11"/>
      <c r="B73" s="142"/>
      <c r="C73" s="27"/>
    </row>
    <row r="74" spans="1:15">
      <c r="A74" s="11"/>
      <c r="B74" s="11"/>
    </row>
    <row r="75" spans="1:15">
      <c r="A75" s="11"/>
      <c r="B75" s="11"/>
    </row>
    <row r="76" spans="1:15">
      <c r="A76" s="11"/>
      <c r="B76" s="11"/>
    </row>
  </sheetData>
  <sheetProtection password="8528" sheet="1" objects="1" scenarios="1"/>
  <mergeCells count="30">
    <mergeCell ref="C2:D2"/>
    <mergeCell ref="C3:D3"/>
    <mergeCell ref="C19:C22"/>
    <mergeCell ref="C25:C26"/>
    <mergeCell ref="C27:C30"/>
    <mergeCell ref="A62:A72"/>
    <mergeCell ref="B62:B65"/>
    <mergeCell ref="B66:B68"/>
    <mergeCell ref="B69:B72"/>
    <mergeCell ref="C4:C5"/>
    <mergeCell ref="C6:C7"/>
    <mergeCell ref="C9:C14"/>
    <mergeCell ref="C16:C17"/>
    <mergeCell ref="C44:C47"/>
    <mergeCell ref="C51:C53"/>
    <mergeCell ref="C56:C61"/>
    <mergeCell ref="C35:C38"/>
    <mergeCell ref="C39:C42"/>
    <mergeCell ref="C32:C33"/>
    <mergeCell ref="A32:A50"/>
    <mergeCell ref="B32:B48"/>
    <mergeCell ref="B49:B50"/>
    <mergeCell ref="A51:A61"/>
    <mergeCell ref="B51:B54"/>
    <mergeCell ref="B55:B61"/>
    <mergeCell ref="A4:A18"/>
    <mergeCell ref="B4:B17"/>
    <mergeCell ref="A19:A31"/>
    <mergeCell ref="B19:B26"/>
    <mergeCell ref="B27:B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C1" zoomScaleNormal="100" workbookViewId="0">
      <pane xSplit="2" ySplit="3" topLeftCell="E13" activePane="bottomRight" state="frozen"/>
      <selection activeCell="C1" sqref="C1"/>
      <selection pane="topRight" activeCell="E1" sqref="E1"/>
      <selection pane="bottomLeft" activeCell="C4" sqref="C4"/>
      <selection pane="bottomRight" activeCell="I1" sqref="I1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5" width="18.875" style="89" customWidth="1"/>
    <col min="6" max="15" width="19.625" style="89" customWidth="1"/>
  </cols>
  <sheetData>
    <row r="1" spans="1:15">
      <c r="A1" s="6"/>
      <c r="B1" s="6"/>
      <c r="C1" s="18"/>
      <c r="D1" s="18"/>
      <c r="E1" s="124" t="s">
        <v>144</v>
      </c>
      <c r="F1" s="124" t="s">
        <v>147</v>
      </c>
      <c r="G1" s="124" t="s">
        <v>150</v>
      </c>
      <c r="H1" s="124" t="s">
        <v>153</v>
      </c>
      <c r="I1" s="124" t="s">
        <v>158</v>
      </c>
      <c r="J1" s="124" t="s">
        <v>39</v>
      </c>
      <c r="K1" s="124" t="s">
        <v>128</v>
      </c>
      <c r="L1" s="124" t="s">
        <v>36</v>
      </c>
      <c r="M1" s="124" t="s">
        <v>37</v>
      </c>
      <c r="N1" s="124" t="s">
        <v>60</v>
      </c>
      <c r="O1" s="124" t="s">
        <v>123</v>
      </c>
    </row>
    <row r="2" spans="1:15" ht="125.1" customHeight="1">
      <c r="A2" s="6"/>
      <c r="B2" s="6"/>
      <c r="C2" s="394" t="s">
        <v>40</v>
      </c>
      <c r="D2" s="469"/>
      <c r="E2" s="320" t="s">
        <v>162</v>
      </c>
      <c r="F2" s="321" t="s">
        <v>163</v>
      </c>
      <c r="G2" s="321" t="s">
        <v>167</v>
      </c>
      <c r="H2" s="321" t="s">
        <v>166</v>
      </c>
      <c r="I2" s="321" t="s">
        <v>168</v>
      </c>
      <c r="J2" s="321" t="s">
        <v>142</v>
      </c>
      <c r="K2" s="321" t="s">
        <v>143</v>
      </c>
      <c r="L2" s="321" t="s">
        <v>134</v>
      </c>
      <c r="M2" s="321" t="s">
        <v>135</v>
      </c>
      <c r="N2" s="321" t="s">
        <v>136</v>
      </c>
      <c r="O2" s="321" t="s">
        <v>123</v>
      </c>
    </row>
    <row r="3" spans="1:15" ht="16.5" thickBot="1">
      <c r="A3" s="176"/>
      <c r="B3" s="176"/>
      <c r="C3" s="417" t="s">
        <v>35</v>
      </c>
      <c r="D3" s="418"/>
      <c r="E3" s="179" t="s">
        <v>157</v>
      </c>
      <c r="F3" s="179" t="s">
        <v>164</v>
      </c>
      <c r="G3" s="179" t="s">
        <v>164</v>
      </c>
      <c r="H3" s="179" t="s">
        <v>149</v>
      </c>
      <c r="I3" s="179" t="s">
        <v>149</v>
      </c>
      <c r="J3" s="179" t="s">
        <v>137</v>
      </c>
      <c r="K3" s="179" t="s">
        <v>137</v>
      </c>
      <c r="L3" s="179" t="s">
        <v>137</v>
      </c>
      <c r="M3" s="179" t="s">
        <v>137</v>
      </c>
      <c r="N3" s="179" t="s">
        <v>137</v>
      </c>
      <c r="O3" s="179" t="s">
        <v>137</v>
      </c>
    </row>
    <row r="4" spans="1:15" ht="63" customHeight="1">
      <c r="A4" s="414" t="s">
        <v>6</v>
      </c>
      <c r="B4" s="412" t="s">
        <v>7</v>
      </c>
      <c r="C4" s="414" t="s">
        <v>52</v>
      </c>
      <c r="D4" s="221" t="s">
        <v>50</v>
      </c>
      <c r="E4" s="257"/>
      <c r="F4" s="246">
        <v>5</v>
      </c>
      <c r="G4" s="246"/>
      <c r="H4" s="246"/>
      <c r="I4" s="246"/>
      <c r="J4" s="246"/>
      <c r="K4" s="246"/>
      <c r="L4" s="246"/>
      <c r="M4" s="246"/>
      <c r="N4" s="246"/>
      <c r="O4" s="247"/>
    </row>
    <row r="5" spans="1:15" ht="66" customHeight="1">
      <c r="A5" s="415"/>
      <c r="B5" s="413"/>
      <c r="C5" s="415"/>
      <c r="D5" s="222" t="s">
        <v>51</v>
      </c>
      <c r="E5" s="259"/>
      <c r="F5" s="125">
        <v>5</v>
      </c>
      <c r="G5" s="125"/>
      <c r="H5" s="125">
        <v>7</v>
      </c>
      <c r="I5" s="125"/>
      <c r="J5" s="125"/>
      <c r="K5" s="125"/>
      <c r="L5" s="125"/>
      <c r="M5" s="125"/>
      <c r="N5" s="125"/>
      <c r="O5" s="248"/>
    </row>
    <row r="6" spans="1:15" ht="31.5">
      <c r="A6" s="415"/>
      <c r="B6" s="413"/>
      <c r="C6" s="415" t="s">
        <v>55</v>
      </c>
      <c r="D6" s="222" t="s">
        <v>54</v>
      </c>
      <c r="E6" s="259"/>
      <c r="F6" s="125">
        <v>5</v>
      </c>
      <c r="G6" s="125"/>
      <c r="H6" s="125">
        <v>5</v>
      </c>
      <c r="I6" s="125">
        <v>1</v>
      </c>
      <c r="J6" s="125"/>
      <c r="K6" s="125"/>
      <c r="L6" s="125"/>
      <c r="M6" s="125"/>
      <c r="N6" s="125"/>
      <c r="O6" s="248"/>
    </row>
    <row r="7" spans="1:15">
      <c r="A7" s="415"/>
      <c r="B7" s="413"/>
      <c r="C7" s="415"/>
      <c r="D7" s="222" t="s">
        <v>53</v>
      </c>
      <c r="E7" s="259"/>
      <c r="F7" s="125"/>
      <c r="G7" s="125"/>
      <c r="H7" s="125"/>
      <c r="I7" s="125">
        <v>1</v>
      </c>
      <c r="J7" s="125"/>
      <c r="K7" s="125"/>
      <c r="L7" s="125"/>
      <c r="M7" s="125"/>
      <c r="N7" s="125"/>
      <c r="O7" s="248"/>
    </row>
    <row r="8" spans="1:15" ht="63">
      <c r="A8" s="415"/>
      <c r="B8" s="413"/>
      <c r="C8" s="183" t="s">
        <v>56</v>
      </c>
      <c r="D8" s="222" t="s">
        <v>57</v>
      </c>
      <c r="E8" s="259"/>
      <c r="F8" s="125">
        <v>4</v>
      </c>
      <c r="G8" s="125"/>
      <c r="H8" s="125">
        <v>4</v>
      </c>
      <c r="I8" s="125"/>
      <c r="J8" s="125"/>
      <c r="K8" s="125"/>
      <c r="L8" s="125"/>
      <c r="M8" s="125"/>
      <c r="N8" s="125"/>
      <c r="O8" s="248"/>
    </row>
    <row r="9" spans="1:15">
      <c r="A9" s="415"/>
      <c r="B9" s="413"/>
      <c r="C9" s="415" t="s">
        <v>49</v>
      </c>
      <c r="D9" s="222" t="s">
        <v>65</v>
      </c>
      <c r="E9" s="259"/>
      <c r="F9" s="125">
        <v>9</v>
      </c>
      <c r="G9" s="125"/>
      <c r="H9" s="125">
        <v>9</v>
      </c>
      <c r="I9" s="125"/>
      <c r="J9" s="125"/>
      <c r="K9" s="125"/>
      <c r="L9" s="125"/>
      <c r="M9" s="125"/>
      <c r="N9" s="125"/>
      <c r="O9" s="248"/>
    </row>
    <row r="10" spans="1:15" ht="21" customHeight="1">
      <c r="A10" s="415"/>
      <c r="B10" s="413"/>
      <c r="C10" s="415"/>
      <c r="D10" s="222" t="s">
        <v>64</v>
      </c>
      <c r="E10" s="259"/>
      <c r="F10" s="125">
        <v>9</v>
      </c>
      <c r="G10" s="125"/>
      <c r="H10" s="125">
        <v>9</v>
      </c>
      <c r="I10" s="125"/>
      <c r="J10" s="125"/>
      <c r="K10" s="125"/>
      <c r="L10" s="125"/>
      <c r="M10" s="125"/>
      <c r="N10" s="125"/>
      <c r="O10" s="248"/>
    </row>
    <row r="11" spans="1:15" ht="17.100000000000001" customHeight="1">
      <c r="A11" s="415"/>
      <c r="B11" s="413"/>
      <c r="C11" s="415"/>
      <c r="D11" s="222" t="s">
        <v>63</v>
      </c>
      <c r="E11" s="259"/>
      <c r="F11" s="125"/>
      <c r="G11" s="125"/>
      <c r="H11" s="125"/>
      <c r="I11" s="125"/>
      <c r="J11" s="125"/>
      <c r="K11" s="125"/>
      <c r="L11" s="125"/>
      <c r="M11" s="125"/>
      <c r="N11" s="125"/>
      <c r="O11" s="248"/>
    </row>
    <row r="12" spans="1:15" ht="30.95" customHeight="1">
      <c r="A12" s="415"/>
      <c r="B12" s="413"/>
      <c r="C12" s="415"/>
      <c r="D12" s="222" t="s">
        <v>62</v>
      </c>
      <c r="E12" s="259"/>
      <c r="F12" s="125">
        <v>9</v>
      </c>
      <c r="G12" s="125"/>
      <c r="H12" s="125">
        <v>9</v>
      </c>
      <c r="I12" s="125"/>
      <c r="J12" s="125"/>
      <c r="K12" s="125"/>
      <c r="L12" s="125"/>
      <c r="M12" s="125"/>
      <c r="N12" s="125"/>
      <c r="O12" s="248"/>
    </row>
    <row r="13" spans="1:15">
      <c r="A13" s="415"/>
      <c r="B13" s="413"/>
      <c r="C13" s="415"/>
      <c r="D13" s="222" t="s">
        <v>61</v>
      </c>
      <c r="E13" s="259"/>
      <c r="F13" s="125"/>
      <c r="G13" s="125"/>
      <c r="H13" s="125">
        <v>9</v>
      </c>
      <c r="I13" s="125"/>
      <c r="J13" s="125"/>
      <c r="K13" s="125"/>
      <c r="L13" s="125"/>
      <c r="M13" s="125"/>
      <c r="N13" s="125"/>
      <c r="O13" s="248"/>
    </row>
    <row r="14" spans="1:15">
      <c r="A14" s="415"/>
      <c r="B14" s="413"/>
      <c r="C14" s="415"/>
      <c r="D14" s="222" t="s">
        <v>58</v>
      </c>
      <c r="E14" s="259"/>
      <c r="F14" s="125"/>
      <c r="G14" s="125"/>
      <c r="H14" s="125">
        <v>9</v>
      </c>
      <c r="I14" s="125">
        <v>9</v>
      </c>
      <c r="J14" s="125"/>
      <c r="K14" s="125"/>
      <c r="L14" s="125"/>
      <c r="M14" s="125"/>
      <c r="N14" s="125"/>
      <c r="O14" s="248"/>
    </row>
    <row r="15" spans="1:15" ht="31.5">
      <c r="A15" s="415"/>
      <c r="B15" s="413"/>
      <c r="C15" s="183" t="s">
        <v>34</v>
      </c>
      <c r="D15" s="222" t="s">
        <v>66</v>
      </c>
      <c r="E15" s="259">
        <v>18</v>
      </c>
      <c r="F15" s="125"/>
      <c r="G15" s="125"/>
      <c r="H15" s="125"/>
      <c r="I15" s="125"/>
      <c r="J15" s="125"/>
      <c r="K15" s="125"/>
      <c r="L15" s="125"/>
      <c r="M15" s="125"/>
      <c r="N15" s="125"/>
      <c r="O15" s="248"/>
    </row>
    <row r="16" spans="1:15" ht="31.5">
      <c r="A16" s="415"/>
      <c r="B16" s="413"/>
      <c r="C16" s="415" t="s">
        <v>33</v>
      </c>
      <c r="D16" s="222" t="s">
        <v>54</v>
      </c>
      <c r="E16" s="259">
        <v>14</v>
      </c>
      <c r="F16" s="125"/>
      <c r="G16" s="125"/>
      <c r="H16" s="125"/>
      <c r="I16" s="125"/>
      <c r="J16" s="125"/>
      <c r="K16" s="125"/>
      <c r="L16" s="125"/>
      <c r="M16" s="125"/>
      <c r="N16" s="125"/>
      <c r="O16" s="248"/>
    </row>
    <row r="17" spans="1:15">
      <c r="A17" s="415"/>
      <c r="B17" s="413"/>
      <c r="C17" s="415"/>
      <c r="D17" s="222" t="s">
        <v>53</v>
      </c>
      <c r="E17" s="259"/>
      <c r="F17" s="125"/>
      <c r="G17" s="125"/>
      <c r="H17" s="125"/>
      <c r="I17" s="125"/>
      <c r="J17" s="125"/>
      <c r="K17" s="125"/>
      <c r="L17" s="125"/>
      <c r="M17" s="125"/>
      <c r="N17" s="125"/>
      <c r="O17" s="248"/>
    </row>
    <row r="18" spans="1:15" ht="69" customHeight="1" thickBot="1">
      <c r="A18" s="416"/>
      <c r="B18" s="177" t="s">
        <v>8</v>
      </c>
      <c r="C18" s="184" t="s">
        <v>67</v>
      </c>
      <c r="D18" s="177" t="s">
        <v>68</v>
      </c>
      <c r="E18" s="261"/>
      <c r="F18" s="249"/>
      <c r="G18" s="249"/>
      <c r="H18" s="249">
        <v>10</v>
      </c>
      <c r="I18" s="249">
        <v>4</v>
      </c>
      <c r="J18" s="249"/>
      <c r="K18" s="249"/>
      <c r="L18" s="249"/>
      <c r="M18" s="249"/>
      <c r="N18" s="249"/>
      <c r="O18" s="250"/>
    </row>
    <row r="19" spans="1:15" ht="15.95" customHeight="1">
      <c r="A19" s="409" t="s">
        <v>9</v>
      </c>
      <c r="B19" s="362" t="s">
        <v>10</v>
      </c>
      <c r="C19" s="409" t="s">
        <v>69</v>
      </c>
      <c r="D19" s="223" t="s">
        <v>73</v>
      </c>
      <c r="E19" s="278"/>
      <c r="F19" s="241"/>
      <c r="G19" s="241">
        <v>25</v>
      </c>
      <c r="H19" s="241"/>
      <c r="I19" s="241"/>
      <c r="J19" s="241"/>
      <c r="K19" s="241"/>
      <c r="L19" s="241"/>
      <c r="M19" s="241"/>
      <c r="N19" s="241"/>
      <c r="O19" s="242"/>
    </row>
    <row r="20" spans="1:15" ht="47.25">
      <c r="A20" s="410"/>
      <c r="B20" s="360"/>
      <c r="C20" s="410"/>
      <c r="D20" s="224" t="s">
        <v>70</v>
      </c>
      <c r="E20" s="279"/>
      <c r="F20" s="126"/>
      <c r="G20" s="126">
        <v>25</v>
      </c>
      <c r="H20" s="126"/>
      <c r="I20" s="126"/>
      <c r="J20" s="126"/>
      <c r="K20" s="126"/>
      <c r="L20" s="126"/>
      <c r="M20" s="126"/>
      <c r="N20" s="126"/>
      <c r="O20" s="243"/>
    </row>
    <row r="21" spans="1:15">
      <c r="A21" s="410"/>
      <c r="B21" s="360"/>
      <c r="C21" s="410"/>
      <c r="D21" s="224" t="s">
        <v>71</v>
      </c>
      <c r="E21" s="279"/>
      <c r="F21" s="126"/>
      <c r="G21" s="126"/>
      <c r="H21" s="126"/>
      <c r="I21" s="126"/>
      <c r="J21" s="126"/>
      <c r="K21" s="126"/>
      <c r="L21" s="126"/>
      <c r="M21" s="126"/>
      <c r="N21" s="126"/>
      <c r="O21" s="243"/>
    </row>
    <row r="22" spans="1:15" ht="78.75">
      <c r="A22" s="410"/>
      <c r="B22" s="360"/>
      <c r="C22" s="410"/>
      <c r="D22" s="224" t="s">
        <v>72</v>
      </c>
      <c r="E22" s="279"/>
      <c r="F22" s="126"/>
      <c r="G22" s="126">
        <v>25</v>
      </c>
      <c r="H22" s="126"/>
      <c r="I22" s="126"/>
      <c r="J22" s="126"/>
      <c r="K22" s="126"/>
      <c r="L22" s="126"/>
      <c r="M22" s="126"/>
      <c r="N22" s="126"/>
      <c r="O22" s="243"/>
    </row>
    <row r="23" spans="1:15" ht="63">
      <c r="A23" s="410"/>
      <c r="B23" s="360"/>
      <c r="C23" s="166" t="s">
        <v>41</v>
      </c>
      <c r="D23" s="224" t="s">
        <v>102</v>
      </c>
      <c r="E23" s="279"/>
      <c r="F23" s="126"/>
      <c r="G23" s="126">
        <v>26</v>
      </c>
      <c r="H23" s="126"/>
      <c r="I23" s="126"/>
      <c r="J23" s="126"/>
      <c r="K23" s="126"/>
      <c r="L23" s="126"/>
      <c r="M23" s="126"/>
      <c r="N23" s="126"/>
      <c r="O23" s="243"/>
    </row>
    <row r="24" spans="1:15" ht="110.25">
      <c r="A24" s="410"/>
      <c r="B24" s="360"/>
      <c r="C24" s="166" t="s">
        <v>42</v>
      </c>
      <c r="D24" s="224" t="s">
        <v>102</v>
      </c>
      <c r="E24" s="279"/>
      <c r="F24" s="126"/>
      <c r="G24" s="126">
        <v>12</v>
      </c>
      <c r="H24" s="126"/>
      <c r="I24" s="126"/>
      <c r="J24" s="126"/>
      <c r="K24" s="126"/>
      <c r="L24" s="126"/>
      <c r="M24" s="126"/>
      <c r="N24" s="126"/>
      <c r="O24" s="243"/>
    </row>
    <row r="25" spans="1:15" ht="31.5">
      <c r="A25" s="410"/>
      <c r="B25" s="360"/>
      <c r="C25" s="410" t="s">
        <v>74</v>
      </c>
      <c r="D25" s="224" t="s">
        <v>54</v>
      </c>
      <c r="E25" s="279">
        <v>12</v>
      </c>
      <c r="F25" s="126"/>
      <c r="G25" s="126"/>
      <c r="H25" s="126"/>
      <c r="I25" s="126"/>
      <c r="J25" s="126"/>
      <c r="K25" s="126"/>
      <c r="L25" s="126"/>
      <c r="M25" s="126"/>
      <c r="N25" s="126"/>
      <c r="O25" s="243"/>
    </row>
    <row r="26" spans="1:15">
      <c r="A26" s="410"/>
      <c r="B26" s="360"/>
      <c r="C26" s="410"/>
      <c r="D26" s="224" t="s">
        <v>53</v>
      </c>
      <c r="E26" s="279"/>
      <c r="F26" s="126"/>
      <c r="G26" s="126"/>
      <c r="H26" s="126"/>
      <c r="I26" s="126"/>
      <c r="J26" s="126"/>
      <c r="K26" s="126"/>
      <c r="L26" s="126"/>
      <c r="M26" s="126"/>
      <c r="N26" s="126"/>
      <c r="O26" s="243"/>
    </row>
    <row r="27" spans="1:15" ht="15.95" customHeight="1">
      <c r="A27" s="410"/>
      <c r="B27" s="360" t="s">
        <v>11</v>
      </c>
      <c r="C27" s="410" t="s">
        <v>75</v>
      </c>
      <c r="D27" s="224" t="s">
        <v>79</v>
      </c>
      <c r="E27" s="279"/>
      <c r="F27" s="126">
        <v>12</v>
      </c>
      <c r="G27" s="126"/>
      <c r="H27" s="126"/>
      <c r="I27" s="126"/>
      <c r="J27" s="126"/>
      <c r="K27" s="126"/>
      <c r="L27" s="126"/>
      <c r="M27" s="126"/>
      <c r="N27" s="126"/>
      <c r="O27" s="243"/>
    </row>
    <row r="28" spans="1:15">
      <c r="A28" s="410"/>
      <c r="B28" s="360"/>
      <c r="C28" s="410"/>
      <c r="D28" s="224" t="s">
        <v>78</v>
      </c>
      <c r="E28" s="279"/>
      <c r="F28" s="126">
        <v>12</v>
      </c>
      <c r="G28" s="126"/>
      <c r="H28" s="126"/>
      <c r="I28" s="126"/>
      <c r="J28" s="126"/>
      <c r="K28" s="126"/>
      <c r="L28" s="126"/>
      <c r="M28" s="126"/>
      <c r="N28" s="126"/>
      <c r="O28" s="243"/>
    </row>
    <row r="29" spans="1:15">
      <c r="A29" s="410"/>
      <c r="B29" s="360"/>
      <c r="C29" s="410"/>
      <c r="D29" s="224" t="s">
        <v>77</v>
      </c>
      <c r="E29" s="279"/>
      <c r="F29" s="126"/>
      <c r="G29" s="126"/>
      <c r="H29" s="126"/>
      <c r="I29" s="126"/>
      <c r="J29" s="126"/>
      <c r="K29" s="126"/>
      <c r="L29" s="126"/>
      <c r="M29" s="126"/>
      <c r="N29" s="126"/>
      <c r="O29" s="243"/>
    </row>
    <row r="30" spans="1:15">
      <c r="A30" s="410"/>
      <c r="B30" s="360"/>
      <c r="C30" s="410"/>
      <c r="D30" s="224" t="s">
        <v>76</v>
      </c>
      <c r="E30" s="279"/>
      <c r="F30" s="126"/>
      <c r="G30" s="126"/>
      <c r="H30" s="126"/>
      <c r="I30" s="126"/>
      <c r="J30" s="126"/>
      <c r="K30" s="126"/>
      <c r="L30" s="126"/>
      <c r="M30" s="126"/>
      <c r="N30" s="126"/>
      <c r="O30" s="243"/>
    </row>
    <row r="31" spans="1:15" ht="79.5" thickBot="1">
      <c r="A31" s="411"/>
      <c r="B31" s="361"/>
      <c r="C31" s="251" t="s">
        <v>80</v>
      </c>
      <c r="D31" s="252" t="s">
        <v>81</v>
      </c>
      <c r="E31" s="280"/>
      <c r="F31" s="244"/>
      <c r="G31" s="244"/>
      <c r="H31" s="244"/>
      <c r="I31" s="244"/>
      <c r="J31" s="244"/>
      <c r="K31" s="244"/>
      <c r="L31" s="244"/>
      <c r="M31" s="244"/>
      <c r="N31" s="244"/>
      <c r="O31" s="245"/>
    </row>
    <row r="32" spans="1:15" ht="36" customHeight="1">
      <c r="A32" s="421" t="s">
        <v>12</v>
      </c>
      <c r="B32" s="426" t="s">
        <v>13</v>
      </c>
      <c r="C32" s="468" t="s">
        <v>140</v>
      </c>
      <c r="D32" s="253" t="s">
        <v>138</v>
      </c>
      <c r="E32" s="214"/>
      <c r="F32" s="236"/>
      <c r="G32" s="236"/>
      <c r="H32" s="236"/>
      <c r="I32" s="236"/>
      <c r="J32" s="236"/>
      <c r="K32" s="236"/>
      <c r="L32" s="236"/>
      <c r="M32" s="236"/>
      <c r="N32" s="236"/>
      <c r="O32" s="237"/>
    </row>
    <row r="33" spans="1:15" ht="42.95" customHeight="1">
      <c r="A33" s="421"/>
      <c r="B33" s="426"/>
      <c r="C33" s="421"/>
      <c r="D33" s="225" t="s">
        <v>139</v>
      </c>
      <c r="E33" s="215"/>
      <c r="F33" s="127"/>
      <c r="G33" s="127"/>
      <c r="H33" s="127"/>
      <c r="I33" s="127"/>
      <c r="J33" s="127"/>
      <c r="K33" s="127"/>
      <c r="L33" s="127"/>
      <c r="M33" s="127"/>
      <c r="N33" s="127"/>
      <c r="O33" s="238"/>
    </row>
    <row r="34" spans="1:15" ht="31.5">
      <c r="A34" s="422"/>
      <c r="B34" s="424"/>
      <c r="C34" s="156" t="s">
        <v>32</v>
      </c>
      <c r="D34" s="225" t="s">
        <v>82</v>
      </c>
      <c r="E34" s="215"/>
      <c r="F34" s="127">
        <v>8</v>
      </c>
      <c r="G34" s="127"/>
      <c r="H34" s="127"/>
      <c r="I34" s="127"/>
      <c r="J34" s="127"/>
      <c r="K34" s="127"/>
      <c r="L34" s="127"/>
      <c r="M34" s="127"/>
      <c r="N34" s="127"/>
      <c r="O34" s="238"/>
    </row>
    <row r="35" spans="1:15" ht="31.5">
      <c r="A35" s="422"/>
      <c r="B35" s="424"/>
      <c r="C35" s="422" t="s">
        <v>83</v>
      </c>
      <c r="D35" s="225" t="s">
        <v>87</v>
      </c>
      <c r="E35" s="215"/>
      <c r="F35" s="127"/>
      <c r="G35" s="127">
        <v>12</v>
      </c>
      <c r="H35" s="127"/>
      <c r="I35" s="127"/>
      <c r="J35" s="127"/>
      <c r="K35" s="127"/>
      <c r="L35" s="127"/>
      <c r="M35" s="127"/>
      <c r="N35" s="127"/>
      <c r="O35" s="238"/>
    </row>
    <row r="36" spans="1:15">
      <c r="A36" s="422"/>
      <c r="B36" s="424"/>
      <c r="C36" s="422"/>
      <c r="D36" s="225" t="s">
        <v>84</v>
      </c>
      <c r="E36" s="215"/>
      <c r="F36" s="127"/>
      <c r="G36" s="127">
        <v>12</v>
      </c>
      <c r="H36" s="127"/>
      <c r="I36" s="127"/>
      <c r="J36" s="127"/>
      <c r="K36" s="127"/>
      <c r="L36" s="127"/>
      <c r="M36" s="127"/>
      <c r="N36" s="127"/>
      <c r="O36" s="238"/>
    </row>
    <row r="37" spans="1:15">
      <c r="A37" s="422"/>
      <c r="B37" s="424"/>
      <c r="C37" s="422"/>
      <c r="D37" s="225" t="s">
        <v>85</v>
      </c>
      <c r="E37" s="215"/>
      <c r="F37" s="127"/>
      <c r="G37" s="127">
        <v>12</v>
      </c>
      <c r="H37" s="127"/>
      <c r="I37" s="127"/>
      <c r="J37" s="127"/>
      <c r="K37" s="127"/>
      <c r="L37" s="127"/>
      <c r="M37" s="127"/>
      <c r="N37" s="127"/>
      <c r="O37" s="238"/>
    </row>
    <row r="38" spans="1:15">
      <c r="A38" s="422"/>
      <c r="B38" s="424"/>
      <c r="C38" s="422"/>
      <c r="D38" s="225" t="s">
        <v>86</v>
      </c>
      <c r="E38" s="215"/>
      <c r="F38" s="127"/>
      <c r="G38" s="127">
        <v>12</v>
      </c>
      <c r="H38" s="127"/>
      <c r="I38" s="127"/>
      <c r="J38" s="127"/>
      <c r="K38" s="127"/>
      <c r="L38" s="127"/>
      <c r="M38" s="127"/>
      <c r="N38" s="127"/>
      <c r="O38" s="238"/>
    </row>
    <row r="39" spans="1:15" ht="47.25">
      <c r="A39" s="422"/>
      <c r="B39" s="424"/>
      <c r="C39" s="422" t="s">
        <v>47</v>
      </c>
      <c r="D39" s="225" t="s">
        <v>91</v>
      </c>
      <c r="E39" s="215"/>
      <c r="F39" s="127"/>
      <c r="G39" s="127">
        <v>6</v>
      </c>
      <c r="H39" s="127"/>
      <c r="I39" s="127"/>
      <c r="J39" s="127"/>
      <c r="K39" s="127"/>
      <c r="L39" s="127"/>
      <c r="M39" s="127"/>
      <c r="N39" s="127"/>
      <c r="O39" s="238"/>
    </row>
    <row r="40" spans="1:15">
      <c r="A40" s="422"/>
      <c r="B40" s="424"/>
      <c r="C40" s="422"/>
      <c r="D40" s="225" t="s">
        <v>88</v>
      </c>
      <c r="E40" s="215"/>
      <c r="F40" s="127"/>
      <c r="G40" s="127">
        <v>6</v>
      </c>
      <c r="H40" s="127"/>
      <c r="I40" s="127"/>
      <c r="J40" s="127"/>
      <c r="K40" s="127"/>
      <c r="L40" s="127"/>
      <c r="M40" s="127"/>
      <c r="N40" s="127"/>
      <c r="O40" s="238"/>
    </row>
    <row r="41" spans="1:15">
      <c r="A41" s="422"/>
      <c r="B41" s="424"/>
      <c r="C41" s="422"/>
      <c r="D41" s="225" t="s">
        <v>89</v>
      </c>
      <c r="E41" s="215"/>
      <c r="F41" s="127"/>
      <c r="G41" s="127">
        <v>6</v>
      </c>
      <c r="H41" s="127"/>
      <c r="I41" s="127"/>
      <c r="J41" s="127"/>
      <c r="K41" s="127"/>
      <c r="L41" s="127"/>
      <c r="M41" s="127"/>
      <c r="N41" s="127"/>
      <c r="O41" s="238"/>
    </row>
    <row r="42" spans="1:15">
      <c r="A42" s="422"/>
      <c r="B42" s="424"/>
      <c r="C42" s="422"/>
      <c r="D42" s="225" t="s">
        <v>90</v>
      </c>
      <c r="E42" s="215"/>
      <c r="F42" s="127"/>
      <c r="G42" s="127">
        <v>6</v>
      </c>
      <c r="H42" s="127"/>
      <c r="I42" s="127"/>
      <c r="J42" s="127"/>
      <c r="K42" s="127"/>
      <c r="L42" s="127"/>
      <c r="M42" s="127"/>
      <c r="N42" s="127"/>
      <c r="O42" s="238"/>
    </row>
    <row r="43" spans="1:15" ht="63">
      <c r="A43" s="422"/>
      <c r="B43" s="424"/>
      <c r="C43" s="156" t="s">
        <v>92</v>
      </c>
      <c r="D43" s="225" t="s">
        <v>93</v>
      </c>
      <c r="E43" s="215"/>
      <c r="F43" s="127"/>
      <c r="G43" s="127"/>
      <c r="H43" s="127"/>
      <c r="I43" s="127"/>
      <c r="J43" s="127"/>
      <c r="K43" s="127"/>
      <c r="L43" s="127"/>
      <c r="M43" s="127"/>
      <c r="N43" s="127"/>
      <c r="O43" s="238"/>
    </row>
    <row r="44" spans="1:15" ht="31.5">
      <c r="A44" s="422"/>
      <c r="B44" s="424"/>
      <c r="C44" s="422" t="s">
        <v>30</v>
      </c>
      <c r="D44" s="225" t="s">
        <v>97</v>
      </c>
      <c r="E44" s="215"/>
      <c r="F44" s="127"/>
      <c r="G44" s="127">
        <v>2</v>
      </c>
      <c r="H44" s="127"/>
      <c r="I44" s="127"/>
      <c r="J44" s="127"/>
      <c r="K44" s="127"/>
      <c r="L44" s="127"/>
      <c r="M44" s="127"/>
      <c r="N44" s="127"/>
      <c r="O44" s="238"/>
    </row>
    <row r="45" spans="1:15" ht="47.25">
      <c r="A45" s="422"/>
      <c r="B45" s="424"/>
      <c r="C45" s="422"/>
      <c r="D45" s="225" t="s">
        <v>96</v>
      </c>
      <c r="E45" s="215"/>
      <c r="F45" s="127"/>
      <c r="G45" s="127"/>
      <c r="H45" s="127"/>
      <c r="I45" s="127"/>
      <c r="J45" s="127"/>
      <c r="K45" s="127"/>
      <c r="L45" s="127"/>
      <c r="M45" s="127"/>
      <c r="N45" s="127"/>
      <c r="O45" s="238"/>
    </row>
    <row r="46" spans="1:15" ht="31.5">
      <c r="A46" s="422"/>
      <c r="B46" s="424"/>
      <c r="C46" s="422"/>
      <c r="D46" s="225" t="s">
        <v>95</v>
      </c>
      <c r="E46" s="215"/>
      <c r="F46" s="127"/>
      <c r="G46" s="127">
        <v>2</v>
      </c>
      <c r="H46" s="127"/>
      <c r="I46" s="127"/>
      <c r="J46" s="127"/>
      <c r="K46" s="127"/>
      <c r="L46" s="127"/>
      <c r="M46" s="127"/>
      <c r="N46" s="127"/>
      <c r="O46" s="238"/>
    </row>
    <row r="47" spans="1:15" ht="31.5">
      <c r="A47" s="422"/>
      <c r="B47" s="424"/>
      <c r="C47" s="422"/>
      <c r="D47" s="225" t="s">
        <v>94</v>
      </c>
      <c r="E47" s="215"/>
      <c r="F47" s="127"/>
      <c r="G47" s="127"/>
      <c r="H47" s="127"/>
      <c r="I47" s="127"/>
      <c r="J47" s="127"/>
      <c r="K47" s="127"/>
      <c r="L47" s="127"/>
      <c r="M47" s="127"/>
      <c r="N47" s="127"/>
      <c r="O47" s="238"/>
    </row>
    <row r="48" spans="1:15" ht="63">
      <c r="A48" s="422"/>
      <c r="B48" s="424"/>
      <c r="C48" s="156" t="s">
        <v>31</v>
      </c>
      <c r="D48" s="225" t="s">
        <v>98</v>
      </c>
      <c r="E48" s="215"/>
      <c r="F48" s="127"/>
      <c r="G48" s="127" t="s">
        <v>165</v>
      </c>
      <c r="H48" s="127"/>
      <c r="I48" s="127"/>
      <c r="J48" s="127"/>
      <c r="K48" s="127"/>
      <c r="L48" s="127"/>
      <c r="M48" s="127"/>
      <c r="N48" s="127"/>
      <c r="O48" s="238"/>
    </row>
    <row r="49" spans="1:15" ht="63">
      <c r="A49" s="422"/>
      <c r="B49" s="424"/>
      <c r="C49" s="156" t="s">
        <v>99</v>
      </c>
      <c r="D49" s="225" t="s">
        <v>93</v>
      </c>
      <c r="E49" s="215"/>
      <c r="F49" s="127"/>
      <c r="G49" s="127"/>
      <c r="H49" s="127"/>
      <c r="I49" s="127"/>
      <c r="J49" s="127"/>
      <c r="K49" s="127"/>
      <c r="L49" s="127"/>
      <c r="M49" s="127"/>
      <c r="N49" s="127"/>
      <c r="O49" s="238"/>
    </row>
    <row r="50" spans="1:15" ht="79.5" thickBot="1">
      <c r="A50" s="422"/>
      <c r="B50" s="424" t="s">
        <v>14</v>
      </c>
      <c r="C50" s="157" t="s">
        <v>100</v>
      </c>
      <c r="D50" s="254" t="s">
        <v>101</v>
      </c>
      <c r="E50" s="281"/>
      <c r="F50" s="239"/>
      <c r="G50" s="239"/>
      <c r="H50" s="239"/>
      <c r="I50" s="239">
        <v>17</v>
      </c>
      <c r="J50" s="239"/>
      <c r="K50" s="239"/>
      <c r="L50" s="239"/>
      <c r="M50" s="239"/>
      <c r="N50" s="239"/>
      <c r="O50" s="240"/>
    </row>
    <row r="51" spans="1:15" ht="63.75" thickBot="1">
      <c r="A51" s="423"/>
      <c r="B51" s="475"/>
      <c r="C51" s="472" t="s">
        <v>106</v>
      </c>
      <c r="D51" s="255" t="s">
        <v>103</v>
      </c>
      <c r="E51" s="216"/>
      <c r="F51" s="231"/>
      <c r="G51" s="231"/>
      <c r="H51" s="231"/>
      <c r="I51" s="231"/>
      <c r="J51" s="231"/>
      <c r="K51" s="231"/>
      <c r="L51" s="231"/>
      <c r="M51" s="231"/>
      <c r="N51" s="231"/>
      <c r="O51" s="232"/>
    </row>
    <row r="52" spans="1:15" ht="63">
      <c r="A52" s="387" t="s">
        <v>15</v>
      </c>
      <c r="B52" s="459" t="s">
        <v>16</v>
      </c>
      <c r="C52" s="473"/>
      <c r="D52" s="226" t="s">
        <v>104</v>
      </c>
      <c r="E52" s="217"/>
      <c r="F52" s="128"/>
      <c r="G52" s="128"/>
      <c r="H52" s="128"/>
      <c r="I52" s="128"/>
      <c r="J52" s="128"/>
      <c r="K52" s="128"/>
      <c r="L52" s="128"/>
      <c r="M52" s="128"/>
      <c r="N52" s="128"/>
      <c r="O52" s="233"/>
    </row>
    <row r="53" spans="1:15">
      <c r="A53" s="385"/>
      <c r="B53" s="460"/>
      <c r="C53" s="473"/>
      <c r="D53" s="226" t="s">
        <v>105</v>
      </c>
      <c r="E53" s="217"/>
      <c r="F53" s="128"/>
      <c r="G53" s="128"/>
      <c r="H53" s="128"/>
      <c r="I53" s="128"/>
      <c r="J53" s="128"/>
      <c r="K53" s="128"/>
      <c r="L53" s="128"/>
      <c r="M53" s="128"/>
      <c r="N53" s="128"/>
      <c r="O53" s="233"/>
    </row>
    <row r="54" spans="1:15" ht="110.25">
      <c r="A54" s="385"/>
      <c r="B54" s="460"/>
      <c r="C54" s="131" t="s">
        <v>107</v>
      </c>
      <c r="D54" s="226" t="s">
        <v>102</v>
      </c>
      <c r="E54" s="217"/>
      <c r="F54" s="128"/>
      <c r="G54" s="128"/>
      <c r="H54" s="128"/>
      <c r="I54" s="128">
        <v>21</v>
      </c>
      <c r="J54" s="128"/>
      <c r="K54" s="128"/>
      <c r="L54" s="128"/>
      <c r="M54" s="128"/>
      <c r="N54" s="128"/>
      <c r="O54" s="233"/>
    </row>
    <row r="55" spans="1:15" ht="63">
      <c r="A55" s="385"/>
      <c r="B55" s="460"/>
      <c r="C55" s="131" t="s">
        <v>43</v>
      </c>
      <c r="D55" s="226" t="s">
        <v>102</v>
      </c>
      <c r="E55" s="217"/>
      <c r="F55" s="128"/>
      <c r="G55" s="128"/>
      <c r="H55" s="128"/>
      <c r="I55" s="128">
        <v>20</v>
      </c>
      <c r="J55" s="128"/>
      <c r="K55" s="128"/>
      <c r="L55" s="128"/>
      <c r="M55" s="128"/>
      <c r="N55" s="128"/>
      <c r="O55" s="233"/>
    </row>
    <row r="56" spans="1:15" ht="32.1" customHeight="1">
      <c r="A56" s="385"/>
      <c r="B56" s="460" t="s">
        <v>17</v>
      </c>
      <c r="C56" s="473" t="s">
        <v>108</v>
      </c>
      <c r="D56" s="226" t="s">
        <v>113</v>
      </c>
      <c r="E56" s="217"/>
      <c r="F56" s="128"/>
      <c r="G56" s="128"/>
      <c r="H56" s="128">
        <v>20</v>
      </c>
      <c r="I56" s="128"/>
      <c r="J56" s="128"/>
      <c r="K56" s="128"/>
      <c r="L56" s="128"/>
      <c r="M56" s="128"/>
      <c r="N56" s="128"/>
      <c r="O56" s="233"/>
    </row>
    <row r="57" spans="1:15" ht="31.5">
      <c r="A57" s="385"/>
      <c r="B57" s="460"/>
      <c r="C57" s="473"/>
      <c r="D57" s="226" t="s">
        <v>114</v>
      </c>
      <c r="E57" s="217"/>
      <c r="F57" s="128"/>
      <c r="G57" s="128"/>
      <c r="H57" s="128">
        <v>20</v>
      </c>
      <c r="I57" s="128"/>
      <c r="J57" s="128"/>
      <c r="K57" s="128"/>
      <c r="L57" s="128"/>
      <c r="M57" s="128"/>
      <c r="N57" s="128"/>
      <c r="O57" s="233"/>
    </row>
    <row r="58" spans="1:15" ht="78.75">
      <c r="A58" s="385"/>
      <c r="B58" s="460"/>
      <c r="C58" s="473"/>
      <c r="D58" s="226" t="s">
        <v>112</v>
      </c>
      <c r="E58" s="217"/>
      <c r="F58" s="128"/>
      <c r="G58" s="128"/>
      <c r="H58" s="128">
        <v>20</v>
      </c>
      <c r="I58" s="128"/>
      <c r="J58" s="128"/>
      <c r="K58" s="128"/>
      <c r="L58" s="128"/>
      <c r="M58" s="128"/>
      <c r="N58" s="128"/>
      <c r="O58" s="233"/>
    </row>
    <row r="59" spans="1:15">
      <c r="A59" s="385"/>
      <c r="B59" s="460"/>
      <c r="C59" s="473"/>
      <c r="D59" s="226" t="s">
        <v>111</v>
      </c>
      <c r="E59" s="217"/>
      <c r="F59" s="128"/>
      <c r="G59" s="128"/>
      <c r="H59" s="128"/>
      <c r="I59" s="128"/>
      <c r="J59" s="128"/>
      <c r="K59" s="128"/>
      <c r="L59" s="128"/>
      <c r="M59" s="128"/>
      <c r="N59" s="128"/>
      <c r="O59" s="233"/>
    </row>
    <row r="60" spans="1:15" ht="31.5">
      <c r="A60" s="385"/>
      <c r="B60" s="460"/>
      <c r="C60" s="473"/>
      <c r="D60" s="226" t="s">
        <v>110</v>
      </c>
      <c r="E60" s="217"/>
      <c r="F60" s="128"/>
      <c r="G60" s="128"/>
      <c r="H60" s="128"/>
      <c r="I60" s="128"/>
      <c r="J60" s="128"/>
      <c r="K60" s="128"/>
      <c r="L60" s="128"/>
      <c r="M60" s="128"/>
      <c r="N60" s="128"/>
      <c r="O60" s="233"/>
    </row>
    <row r="61" spans="1:15" ht="32.25" thickBot="1">
      <c r="A61" s="385"/>
      <c r="B61" s="460"/>
      <c r="C61" s="474"/>
      <c r="D61" s="256" t="s">
        <v>109</v>
      </c>
      <c r="E61" s="282"/>
      <c r="F61" s="234"/>
      <c r="G61" s="234"/>
      <c r="H61" s="234">
        <v>20</v>
      </c>
      <c r="I61" s="234"/>
      <c r="J61" s="234"/>
      <c r="K61" s="234"/>
      <c r="L61" s="234"/>
      <c r="M61" s="234"/>
      <c r="N61" s="234"/>
      <c r="O61" s="235"/>
    </row>
    <row r="62" spans="1:15" ht="32.1" customHeight="1" thickBot="1">
      <c r="A62" s="386"/>
      <c r="B62" s="461"/>
      <c r="C62" s="135" t="s">
        <v>20</v>
      </c>
      <c r="D62" s="228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181"/>
    </row>
    <row r="63" spans="1:15" ht="94.5">
      <c r="A63" s="381" t="s">
        <v>18</v>
      </c>
      <c r="B63" s="462" t="s">
        <v>19</v>
      </c>
      <c r="C63" s="136" t="s">
        <v>44</v>
      </c>
      <c r="D63" s="229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182"/>
    </row>
    <row r="64" spans="1:15" ht="63">
      <c r="A64" s="382"/>
      <c r="B64" s="463"/>
      <c r="C64" s="136" t="s">
        <v>45</v>
      </c>
      <c r="D64" s="229"/>
      <c r="E64" s="219"/>
      <c r="F64" s="124"/>
      <c r="G64" s="124"/>
      <c r="H64" s="124"/>
      <c r="I64" s="124"/>
      <c r="J64" s="124"/>
      <c r="K64" s="124"/>
      <c r="L64" s="124"/>
      <c r="M64" s="124"/>
      <c r="N64" s="124"/>
      <c r="O64" s="182"/>
    </row>
    <row r="65" spans="1:15" ht="47.25">
      <c r="A65" s="382"/>
      <c r="B65" s="463"/>
      <c r="C65" s="137" t="s">
        <v>21</v>
      </c>
      <c r="D65" s="229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182"/>
    </row>
    <row r="66" spans="1:15" ht="32.1" customHeight="1">
      <c r="A66" s="382"/>
      <c r="B66" s="463"/>
      <c r="C66" s="137" t="s">
        <v>23</v>
      </c>
      <c r="D66" s="229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182"/>
    </row>
    <row r="67" spans="1:15" ht="31.5">
      <c r="A67" s="382"/>
      <c r="B67" s="463" t="s">
        <v>22</v>
      </c>
      <c r="C67" s="137" t="s">
        <v>24</v>
      </c>
      <c r="D67" s="229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182"/>
    </row>
    <row r="68" spans="1:15" ht="63">
      <c r="A68" s="382"/>
      <c r="B68" s="463"/>
      <c r="C68" s="136" t="s">
        <v>25</v>
      </c>
      <c r="D68" s="229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182"/>
    </row>
    <row r="69" spans="1:15" ht="32.1" customHeight="1">
      <c r="A69" s="382"/>
      <c r="B69" s="463"/>
      <c r="C69" s="137" t="s">
        <v>27</v>
      </c>
      <c r="D69" s="229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182"/>
    </row>
    <row r="70" spans="1:15" ht="47.25">
      <c r="A70" s="382"/>
      <c r="B70" s="463" t="s">
        <v>26</v>
      </c>
      <c r="C70" s="137" t="s">
        <v>28</v>
      </c>
      <c r="D70" s="229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182"/>
    </row>
    <row r="71" spans="1:15" ht="94.5">
      <c r="A71" s="382"/>
      <c r="B71" s="463"/>
      <c r="C71" s="136" t="s">
        <v>46</v>
      </c>
      <c r="D71" s="229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182"/>
    </row>
    <row r="72" spans="1:15" ht="48" thickBot="1">
      <c r="A72" s="382"/>
      <c r="B72" s="463"/>
      <c r="C72" s="138" t="s">
        <v>29</v>
      </c>
      <c r="D72" s="230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187"/>
    </row>
    <row r="73" spans="1:15" ht="16.5" thickBot="1">
      <c r="A73" s="383"/>
      <c r="B73" s="359"/>
      <c r="C73" s="27"/>
    </row>
    <row r="74" spans="1:15">
      <c r="A74" s="11"/>
      <c r="B74" s="142"/>
    </row>
    <row r="75" spans="1:15">
      <c r="A75" s="11"/>
      <c r="B75" s="11"/>
    </row>
    <row r="76" spans="1:15">
      <c r="A76" s="11"/>
      <c r="B76" s="11"/>
    </row>
    <row r="77" spans="1:15">
      <c r="A77" s="11"/>
      <c r="B77" s="11"/>
    </row>
  </sheetData>
  <sheetProtection password="8528" sheet="1" objects="1" scenarios="1"/>
  <mergeCells count="30">
    <mergeCell ref="C2:D2"/>
    <mergeCell ref="C3:D3"/>
    <mergeCell ref="C25:C26"/>
    <mergeCell ref="C27:C30"/>
    <mergeCell ref="C35:C38"/>
    <mergeCell ref="C4:C5"/>
    <mergeCell ref="C6:C7"/>
    <mergeCell ref="C9:C14"/>
    <mergeCell ref="C16:C17"/>
    <mergeCell ref="C19:C22"/>
    <mergeCell ref="C32:C33"/>
    <mergeCell ref="A63:A73"/>
    <mergeCell ref="B63:B66"/>
    <mergeCell ref="B67:B69"/>
    <mergeCell ref="B70:B73"/>
    <mergeCell ref="C51:C53"/>
    <mergeCell ref="C56:C61"/>
    <mergeCell ref="A32:A51"/>
    <mergeCell ref="B32:B49"/>
    <mergeCell ref="B50:B51"/>
    <mergeCell ref="A52:A62"/>
    <mergeCell ref="B52:B55"/>
    <mergeCell ref="B56:B62"/>
    <mergeCell ref="C39:C42"/>
    <mergeCell ref="C44:C47"/>
    <mergeCell ref="A4:A18"/>
    <mergeCell ref="A19:A31"/>
    <mergeCell ref="B27:B31"/>
    <mergeCell ref="B4:B17"/>
    <mergeCell ref="B19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C1" zoomScale="116" workbookViewId="0">
      <selection activeCell="H62" sqref="H62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16" width="16.875" style="89" customWidth="1"/>
  </cols>
  <sheetData>
    <row r="1" spans="1:16">
      <c r="A1" s="6"/>
      <c r="B1" s="6"/>
      <c r="C1" s="129"/>
      <c r="D1" s="129"/>
      <c r="E1" s="124" t="s">
        <v>144</v>
      </c>
      <c r="F1" s="124" t="s">
        <v>170</v>
      </c>
      <c r="G1" s="124" t="s">
        <v>147</v>
      </c>
      <c r="H1" s="124" t="s">
        <v>150</v>
      </c>
      <c r="I1" s="124" t="s">
        <v>38</v>
      </c>
      <c r="J1" s="124" t="s">
        <v>39</v>
      </c>
      <c r="K1" s="124" t="s">
        <v>128</v>
      </c>
      <c r="L1" s="124" t="s">
        <v>129</v>
      </c>
      <c r="M1" s="124" t="s">
        <v>115</v>
      </c>
      <c r="N1" s="124" t="s">
        <v>116</v>
      </c>
      <c r="O1" s="124" t="s">
        <v>117</v>
      </c>
      <c r="P1" s="124" t="s">
        <v>123</v>
      </c>
    </row>
    <row r="2" spans="1:16" ht="126.95" customHeight="1">
      <c r="A2" s="6"/>
      <c r="B2" s="6"/>
      <c r="C2" s="394" t="s">
        <v>40</v>
      </c>
      <c r="D2" s="469"/>
      <c r="E2" s="320" t="s">
        <v>169</v>
      </c>
      <c r="F2" s="320" t="s">
        <v>171</v>
      </c>
      <c r="G2" s="320" t="s">
        <v>172</v>
      </c>
      <c r="H2" s="320" t="s">
        <v>173</v>
      </c>
      <c r="I2" s="320" t="s">
        <v>130</v>
      </c>
      <c r="J2" s="320" t="s">
        <v>131</v>
      </c>
      <c r="K2" s="320" t="s">
        <v>132</v>
      </c>
      <c r="L2" s="320" t="s">
        <v>133</v>
      </c>
      <c r="M2" s="320" t="s">
        <v>134</v>
      </c>
      <c r="N2" s="320" t="s">
        <v>135</v>
      </c>
      <c r="O2" s="320" t="s">
        <v>136</v>
      </c>
      <c r="P2" s="320" t="s">
        <v>123</v>
      </c>
    </row>
    <row r="3" spans="1:16" ht="16.5" thickBot="1">
      <c r="A3" s="176"/>
      <c r="B3" s="176"/>
      <c r="C3" s="417" t="s">
        <v>35</v>
      </c>
      <c r="D3" s="418"/>
      <c r="E3" s="179" t="s">
        <v>164</v>
      </c>
      <c r="F3" s="179" t="s">
        <v>152</v>
      </c>
      <c r="G3" s="179" t="s">
        <v>174</v>
      </c>
      <c r="H3" s="179" t="s">
        <v>146</v>
      </c>
      <c r="I3" s="179" t="s">
        <v>137</v>
      </c>
      <c r="J3" s="179" t="s">
        <v>137</v>
      </c>
      <c r="K3" s="179" t="s">
        <v>137</v>
      </c>
      <c r="L3" s="179" t="s">
        <v>137</v>
      </c>
      <c r="M3" s="179" t="s">
        <v>137</v>
      </c>
      <c r="N3" s="179" t="s">
        <v>137</v>
      </c>
      <c r="O3" s="179" t="s">
        <v>137</v>
      </c>
      <c r="P3" s="179" t="s">
        <v>137</v>
      </c>
    </row>
    <row r="4" spans="1:16" ht="66" customHeight="1">
      <c r="A4" s="414" t="s">
        <v>6</v>
      </c>
      <c r="B4" s="476" t="s">
        <v>7</v>
      </c>
      <c r="C4" s="414" t="s">
        <v>52</v>
      </c>
      <c r="D4" s="221" t="s">
        <v>50</v>
      </c>
      <c r="E4" s="257">
        <v>7</v>
      </c>
      <c r="F4" s="188"/>
      <c r="G4" s="188">
        <v>7</v>
      </c>
      <c r="H4" s="188"/>
      <c r="I4" s="188"/>
      <c r="J4" s="188"/>
      <c r="K4" s="188"/>
      <c r="L4" s="188"/>
      <c r="M4" s="188"/>
      <c r="N4" s="188"/>
      <c r="O4" s="188"/>
      <c r="P4" s="189"/>
    </row>
    <row r="5" spans="1:16" ht="68.099999999999994" customHeight="1">
      <c r="A5" s="415"/>
      <c r="B5" s="477"/>
      <c r="C5" s="415"/>
      <c r="D5" s="222" t="s">
        <v>51</v>
      </c>
      <c r="E5" s="259"/>
      <c r="F5" s="190"/>
      <c r="G5" s="190">
        <v>7</v>
      </c>
      <c r="H5" s="190"/>
      <c r="I5" s="190"/>
      <c r="J5" s="190"/>
      <c r="K5" s="190"/>
      <c r="L5" s="190"/>
      <c r="M5" s="190"/>
      <c r="N5" s="190"/>
      <c r="O5" s="190"/>
      <c r="P5" s="191"/>
    </row>
    <row r="6" spans="1:16" ht="31.5">
      <c r="A6" s="415"/>
      <c r="B6" s="477"/>
      <c r="C6" s="415" t="s">
        <v>55</v>
      </c>
      <c r="D6" s="222" t="s">
        <v>54</v>
      </c>
      <c r="E6" s="259">
        <v>1</v>
      </c>
      <c r="F6" s="190">
        <v>1</v>
      </c>
      <c r="G6" s="190">
        <v>1</v>
      </c>
      <c r="H6" s="190"/>
      <c r="I6" s="190"/>
      <c r="J6" s="190"/>
      <c r="K6" s="190"/>
      <c r="L6" s="190"/>
      <c r="M6" s="190"/>
      <c r="N6" s="190"/>
      <c r="O6" s="190"/>
      <c r="P6" s="191"/>
    </row>
    <row r="7" spans="1:16">
      <c r="A7" s="415"/>
      <c r="B7" s="477"/>
      <c r="C7" s="415"/>
      <c r="D7" s="222" t="s">
        <v>53</v>
      </c>
      <c r="E7" s="259">
        <v>1</v>
      </c>
      <c r="F7" s="190">
        <v>1</v>
      </c>
      <c r="G7" s="190">
        <v>1</v>
      </c>
      <c r="H7" s="190"/>
      <c r="I7" s="190"/>
      <c r="J7" s="190"/>
      <c r="K7" s="190"/>
      <c r="L7" s="190"/>
      <c r="M7" s="190"/>
      <c r="N7" s="190"/>
      <c r="O7" s="190"/>
      <c r="P7" s="191"/>
    </row>
    <row r="8" spans="1:16" ht="63">
      <c r="A8" s="415"/>
      <c r="B8" s="477"/>
      <c r="C8" s="183" t="s">
        <v>56</v>
      </c>
      <c r="D8" s="222" t="s">
        <v>57</v>
      </c>
      <c r="E8" s="259"/>
      <c r="F8" s="190"/>
      <c r="G8" s="190">
        <v>4</v>
      </c>
      <c r="H8" s="190"/>
      <c r="I8" s="190"/>
      <c r="J8" s="190"/>
      <c r="K8" s="190"/>
      <c r="L8" s="190"/>
      <c r="M8" s="190"/>
      <c r="N8" s="190"/>
      <c r="O8" s="190"/>
      <c r="P8" s="191"/>
    </row>
    <row r="9" spans="1:16">
      <c r="A9" s="415"/>
      <c r="B9" s="477"/>
      <c r="C9" s="415" t="s">
        <v>49</v>
      </c>
      <c r="D9" s="222" t="s">
        <v>65</v>
      </c>
      <c r="E9" s="259"/>
      <c r="F9" s="190"/>
      <c r="G9" s="190">
        <v>9</v>
      </c>
      <c r="H9" s="190"/>
      <c r="I9" s="190"/>
      <c r="J9" s="190"/>
      <c r="K9" s="190"/>
      <c r="L9" s="190"/>
      <c r="M9" s="190"/>
      <c r="N9" s="190"/>
      <c r="O9" s="190"/>
      <c r="P9" s="191"/>
    </row>
    <row r="10" spans="1:16">
      <c r="A10" s="415"/>
      <c r="B10" s="477"/>
      <c r="C10" s="415"/>
      <c r="D10" s="222" t="s">
        <v>64</v>
      </c>
      <c r="E10" s="259"/>
      <c r="F10" s="190"/>
      <c r="G10" s="190">
        <v>9</v>
      </c>
      <c r="H10" s="190"/>
      <c r="I10" s="190"/>
      <c r="J10" s="190"/>
      <c r="K10" s="190"/>
      <c r="L10" s="190"/>
      <c r="M10" s="190"/>
      <c r="N10" s="190"/>
      <c r="O10" s="190"/>
      <c r="P10" s="191"/>
    </row>
    <row r="11" spans="1:16" ht="15.95" customHeight="1">
      <c r="A11" s="415"/>
      <c r="B11" s="477"/>
      <c r="C11" s="415"/>
      <c r="D11" s="222" t="s">
        <v>63</v>
      </c>
      <c r="E11" s="259"/>
      <c r="F11" s="190"/>
      <c r="G11" s="190">
        <v>9</v>
      </c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16" ht="47.25">
      <c r="A12" s="415"/>
      <c r="B12" s="477"/>
      <c r="C12" s="415"/>
      <c r="D12" s="222" t="s">
        <v>62</v>
      </c>
      <c r="E12" s="259"/>
      <c r="F12" s="190"/>
      <c r="G12" s="190">
        <v>9</v>
      </c>
      <c r="H12" s="190"/>
      <c r="I12" s="190"/>
      <c r="J12" s="190"/>
      <c r="K12" s="190"/>
      <c r="L12" s="190"/>
      <c r="M12" s="190"/>
      <c r="N12" s="190"/>
      <c r="O12" s="190"/>
      <c r="P12" s="191"/>
    </row>
    <row r="13" spans="1:16">
      <c r="A13" s="415"/>
      <c r="B13" s="477"/>
      <c r="C13" s="415"/>
      <c r="D13" s="222" t="s">
        <v>61</v>
      </c>
      <c r="E13" s="259"/>
      <c r="F13" s="190"/>
      <c r="G13" s="190">
        <v>9</v>
      </c>
      <c r="H13" s="190"/>
      <c r="I13" s="190"/>
      <c r="J13" s="190"/>
      <c r="K13" s="190"/>
      <c r="L13" s="190"/>
      <c r="M13" s="190"/>
      <c r="N13" s="190"/>
      <c r="O13" s="190"/>
      <c r="P13" s="191"/>
    </row>
    <row r="14" spans="1:16">
      <c r="A14" s="415"/>
      <c r="B14" s="477"/>
      <c r="C14" s="415"/>
      <c r="D14" s="222" t="s">
        <v>58</v>
      </c>
      <c r="E14" s="259"/>
      <c r="F14" s="190"/>
      <c r="G14" s="190">
        <v>9</v>
      </c>
      <c r="H14" s="190"/>
      <c r="I14" s="190"/>
      <c r="J14" s="190"/>
      <c r="K14" s="190"/>
      <c r="L14" s="190"/>
      <c r="M14" s="190"/>
      <c r="N14" s="190"/>
      <c r="O14" s="190"/>
      <c r="P14" s="191"/>
    </row>
    <row r="15" spans="1:16" ht="32.1" customHeight="1">
      <c r="A15" s="415"/>
      <c r="B15" s="477"/>
      <c r="C15" s="183" t="s">
        <v>34</v>
      </c>
      <c r="D15" s="222" t="s">
        <v>66</v>
      </c>
      <c r="E15" s="259">
        <v>18</v>
      </c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1"/>
    </row>
    <row r="16" spans="1:16" ht="31.5">
      <c r="A16" s="415"/>
      <c r="B16" s="477"/>
      <c r="C16" s="415" t="s">
        <v>33</v>
      </c>
      <c r="D16" s="222" t="s">
        <v>54</v>
      </c>
      <c r="E16" s="259"/>
      <c r="F16" s="190">
        <v>14</v>
      </c>
      <c r="G16" s="190"/>
      <c r="H16" s="190">
        <v>14</v>
      </c>
      <c r="I16" s="190"/>
      <c r="J16" s="190"/>
      <c r="K16" s="190"/>
      <c r="L16" s="190"/>
      <c r="M16" s="190"/>
      <c r="N16" s="190"/>
      <c r="O16" s="190"/>
      <c r="P16" s="191"/>
    </row>
    <row r="17" spans="1:16" ht="80.099999999999994" customHeight="1">
      <c r="A17" s="415"/>
      <c r="B17" s="477"/>
      <c r="C17" s="415"/>
      <c r="D17" s="222" t="s">
        <v>53</v>
      </c>
      <c r="E17" s="259"/>
      <c r="F17" s="190">
        <v>14</v>
      </c>
      <c r="G17" s="190"/>
      <c r="H17" s="190">
        <v>14</v>
      </c>
      <c r="I17" s="190"/>
      <c r="J17" s="190"/>
      <c r="K17" s="190"/>
      <c r="L17" s="190"/>
      <c r="M17" s="190"/>
      <c r="N17" s="190"/>
      <c r="O17" s="190"/>
      <c r="P17" s="191"/>
    </row>
    <row r="18" spans="1:16" ht="79.5" thickBot="1">
      <c r="A18" s="416"/>
      <c r="B18" s="213" t="s">
        <v>8</v>
      </c>
      <c r="C18" s="184" t="s">
        <v>67</v>
      </c>
      <c r="D18" s="177" t="s">
        <v>68</v>
      </c>
      <c r="E18" s="261"/>
      <c r="F18" s="192"/>
      <c r="G18" s="192">
        <v>10</v>
      </c>
      <c r="H18" s="192"/>
      <c r="I18" s="192"/>
      <c r="J18" s="192"/>
      <c r="K18" s="192"/>
      <c r="L18" s="192"/>
      <c r="M18" s="192"/>
      <c r="N18" s="192"/>
      <c r="O18" s="192"/>
      <c r="P18" s="193"/>
    </row>
    <row r="19" spans="1:16">
      <c r="A19" s="409" t="s">
        <v>9</v>
      </c>
      <c r="B19" s="478" t="s">
        <v>10</v>
      </c>
      <c r="C19" s="409" t="s">
        <v>69</v>
      </c>
      <c r="D19" s="223" t="s">
        <v>73</v>
      </c>
      <c r="E19" s="278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6"/>
    </row>
    <row r="20" spans="1:16" ht="47.25">
      <c r="A20" s="410"/>
      <c r="B20" s="479"/>
      <c r="C20" s="410"/>
      <c r="D20" s="224" t="s">
        <v>70</v>
      </c>
      <c r="E20" s="279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7"/>
    </row>
    <row r="21" spans="1:16">
      <c r="A21" s="410"/>
      <c r="B21" s="479"/>
      <c r="C21" s="410"/>
      <c r="D21" s="224" t="s">
        <v>71</v>
      </c>
      <c r="E21" s="279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7"/>
    </row>
    <row r="22" spans="1:16" ht="78.75">
      <c r="A22" s="410"/>
      <c r="B22" s="479"/>
      <c r="C22" s="410"/>
      <c r="D22" s="224" t="s">
        <v>72</v>
      </c>
      <c r="E22" s="279"/>
      <c r="F22" s="194">
        <v>25</v>
      </c>
      <c r="G22" s="194"/>
      <c r="H22" s="194"/>
      <c r="I22" s="194"/>
      <c r="J22" s="194"/>
      <c r="K22" s="194"/>
      <c r="L22" s="194"/>
      <c r="M22" s="194"/>
      <c r="N22" s="194"/>
      <c r="O22" s="194"/>
      <c r="P22" s="197"/>
    </row>
    <row r="23" spans="1:16" ht="63">
      <c r="A23" s="410"/>
      <c r="B23" s="479"/>
      <c r="C23" s="166" t="s">
        <v>41</v>
      </c>
      <c r="D23" s="224" t="s">
        <v>102</v>
      </c>
      <c r="E23" s="279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7"/>
    </row>
    <row r="24" spans="1:16" ht="110.25">
      <c r="A24" s="410"/>
      <c r="B24" s="479"/>
      <c r="C24" s="166" t="s">
        <v>42</v>
      </c>
      <c r="D24" s="224" t="s">
        <v>102</v>
      </c>
      <c r="E24" s="279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7"/>
    </row>
    <row r="25" spans="1:16" ht="31.5">
      <c r="A25" s="410"/>
      <c r="B25" s="479"/>
      <c r="C25" s="410" t="s">
        <v>74</v>
      </c>
      <c r="D25" s="224" t="s">
        <v>54</v>
      </c>
      <c r="E25" s="279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7"/>
    </row>
    <row r="26" spans="1:16" ht="15.95" customHeight="1">
      <c r="A26" s="410"/>
      <c r="B26" s="479"/>
      <c r="C26" s="410"/>
      <c r="D26" s="224" t="s">
        <v>53</v>
      </c>
      <c r="E26" s="279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7"/>
    </row>
    <row r="27" spans="1:16">
      <c r="A27" s="410"/>
      <c r="B27" s="479" t="s">
        <v>11</v>
      </c>
      <c r="C27" s="410" t="s">
        <v>75</v>
      </c>
      <c r="D27" s="224" t="s">
        <v>79</v>
      </c>
      <c r="E27" s="279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7"/>
    </row>
    <row r="28" spans="1:16">
      <c r="A28" s="410"/>
      <c r="B28" s="479"/>
      <c r="C28" s="410"/>
      <c r="D28" s="224" t="s">
        <v>78</v>
      </c>
      <c r="E28" s="279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7"/>
    </row>
    <row r="29" spans="1:16" ht="32.1" customHeight="1">
      <c r="A29" s="410"/>
      <c r="B29" s="479"/>
      <c r="C29" s="410"/>
      <c r="D29" s="224" t="s">
        <v>77</v>
      </c>
      <c r="E29" s="279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7"/>
    </row>
    <row r="30" spans="1:16">
      <c r="A30" s="410"/>
      <c r="B30" s="479"/>
      <c r="C30" s="410"/>
      <c r="D30" s="224" t="s">
        <v>76</v>
      </c>
      <c r="E30" s="279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7"/>
    </row>
    <row r="31" spans="1:16" ht="79.5" thickBot="1">
      <c r="A31" s="411"/>
      <c r="B31" s="480"/>
      <c r="C31" s="166" t="s">
        <v>80</v>
      </c>
      <c r="D31" s="224" t="s">
        <v>81</v>
      </c>
      <c r="E31" s="280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9"/>
    </row>
    <row r="32" spans="1:16" ht="57.95" customHeight="1">
      <c r="A32" s="421" t="s">
        <v>12</v>
      </c>
      <c r="B32" s="482" t="s">
        <v>13</v>
      </c>
      <c r="C32" s="484" t="s">
        <v>140</v>
      </c>
      <c r="D32" s="225" t="s">
        <v>141</v>
      </c>
      <c r="E32" s="214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1"/>
    </row>
    <row r="33" spans="1:16" ht="39.950000000000003" customHeight="1">
      <c r="A33" s="421"/>
      <c r="B33" s="482"/>
      <c r="C33" s="421"/>
      <c r="D33" s="225" t="s">
        <v>127</v>
      </c>
      <c r="E33" s="215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3"/>
    </row>
    <row r="34" spans="1:16" ht="31.5">
      <c r="A34" s="422"/>
      <c r="B34" s="483"/>
      <c r="C34" s="156" t="s">
        <v>32</v>
      </c>
      <c r="D34" s="225" t="s">
        <v>82</v>
      </c>
      <c r="E34" s="215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3"/>
    </row>
    <row r="35" spans="1:16" ht="31.5">
      <c r="A35" s="422"/>
      <c r="B35" s="483"/>
      <c r="C35" s="422" t="s">
        <v>83</v>
      </c>
      <c r="D35" s="225" t="s">
        <v>87</v>
      </c>
      <c r="E35" s="215"/>
      <c r="F35" s="202">
        <v>12</v>
      </c>
      <c r="G35" s="202"/>
      <c r="H35" s="202">
        <v>12</v>
      </c>
      <c r="I35" s="202"/>
      <c r="J35" s="202"/>
      <c r="K35" s="202"/>
      <c r="L35" s="202"/>
      <c r="M35" s="202"/>
      <c r="N35" s="202"/>
      <c r="O35" s="202"/>
      <c r="P35" s="203"/>
    </row>
    <row r="36" spans="1:16">
      <c r="A36" s="422"/>
      <c r="B36" s="483"/>
      <c r="C36" s="422"/>
      <c r="D36" s="225" t="s">
        <v>84</v>
      </c>
      <c r="E36" s="215"/>
      <c r="F36" s="202">
        <v>12</v>
      </c>
      <c r="G36" s="202"/>
      <c r="H36" s="202">
        <v>12</v>
      </c>
      <c r="I36" s="202"/>
      <c r="J36" s="202"/>
      <c r="K36" s="202"/>
      <c r="L36" s="202"/>
      <c r="M36" s="202"/>
      <c r="N36" s="202"/>
      <c r="O36" s="202"/>
      <c r="P36" s="203"/>
    </row>
    <row r="37" spans="1:16" ht="32.1" customHeight="1">
      <c r="A37" s="422"/>
      <c r="B37" s="483"/>
      <c r="C37" s="422"/>
      <c r="D37" s="225" t="s">
        <v>85</v>
      </c>
      <c r="E37" s="215"/>
      <c r="F37" s="202"/>
      <c r="G37" s="202"/>
      <c r="H37" s="202">
        <v>12</v>
      </c>
      <c r="I37" s="202"/>
      <c r="J37" s="202"/>
      <c r="K37" s="202"/>
      <c r="L37" s="202"/>
      <c r="M37" s="202"/>
      <c r="N37" s="202"/>
      <c r="O37" s="202"/>
      <c r="P37" s="203"/>
    </row>
    <row r="38" spans="1:16">
      <c r="A38" s="422"/>
      <c r="B38" s="483"/>
      <c r="C38" s="422"/>
      <c r="D38" s="225" t="s">
        <v>86</v>
      </c>
      <c r="E38" s="215"/>
      <c r="F38" s="202">
        <v>12</v>
      </c>
      <c r="G38" s="202"/>
      <c r="H38" s="202">
        <v>12</v>
      </c>
      <c r="I38" s="202"/>
      <c r="J38" s="202"/>
      <c r="K38" s="202"/>
      <c r="L38" s="202"/>
      <c r="M38" s="202"/>
      <c r="N38" s="202"/>
      <c r="O38" s="202"/>
      <c r="P38" s="203"/>
    </row>
    <row r="39" spans="1:16" ht="47.25">
      <c r="A39" s="422"/>
      <c r="B39" s="483"/>
      <c r="C39" s="422" t="s">
        <v>47</v>
      </c>
      <c r="D39" s="225" t="s">
        <v>91</v>
      </c>
      <c r="E39" s="215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3"/>
    </row>
    <row r="40" spans="1:16">
      <c r="A40" s="422"/>
      <c r="B40" s="483"/>
      <c r="C40" s="422"/>
      <c r="D40" s="225" t="s">
        <v>88</v>
      </c>
      <c r="E40" s="215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3"/>
    </row>
    <row r="41" spans="1:16" ht="32.1" customHeight="1">
      <c r="A41" s="422"/>
      <c r="B41" s="483"/>
      <c r="C41" s="422"/>
      <c r="D41" s="225" t="s">
        <v>89</v>
      </c>
      <c r="E41" s="215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3"/>
    </row>
    <row r="42" spans="1:16">
      <c r="A42" s="422"/>
      <c r="B42" s="483"/>
      <c r="C42" s="422"/>
      <c r="D42" s="225" t="s">
        <v>90</v>
      </c>
      <c r="E42" s="215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3"/>
    </row>
    <row r="43" spans="1:16" ht="63">
      <c r="A43" s="422"/>
      <c r="B43" s="483"/>
      <c r="C43" s="156" t="s">
        <v>92</v>
      </c>
      <c r="D43" s="225" t="s">
        <v>93</v>
      </c>
      <c r="E43" s="215"/>
      <c r="F43" s="202">
        <v>15</v>
      </c>
      <c r="G43" s="202"/>
      <c r="H43" s="202"/>
      <c r="I43" s="202"/>
      <c r="J43" s="202"/>
      <c r="K43" s="202"/>
      <c r="L43" s="202"/>
      <c r="M43" s="202"/>
      <c r="N43" s="202"/>
      <c r="O43" s="202"/>
      <c r="P43" s="203"/>
    </row>
    <row r="44" spans="1:16" ht="31.5">
      <c r="A44" s="422"/>
      <c r="B44" s="483"/>
      <c r="C44" s="422" t="s">
        <v>30</v>
      </c>
      <c r="D44" s="225" t="s">
        <v>97</v>
      </c>
      <c r="E44" s="215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3"/>
    </row>
    <row r="45" spans="1:16" ht="47.25">
      <c r="A45" s="422"/>
      <c r="B45" s="483"/>
      <c r="C45" s="422"/>
      <c r="D45" s="225" t="s">
        <v>96</v>
      </c>
      <c r="E45" s="215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3"/>
    </row>
    <row r="46" spans="1:16" ht="31.5">
      <c r="A46" s="422"/>
      <c r="B46" s="483"/>
      <c r="C46" s="422"/>
      <c r="D46" s="225" t="s">
        <v>95</v>
      </c>
      <c r="E46" s="215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3"/>
    </row>
    <row r="47" spans="1:16" ht="31.5">
      <c r="A47" s="422"/>
      <c r="B47" s="483"/>
      <c r="C47" s="422"/>
      <c r="D47" s="225" t="s">
        <v>94</v>
      </c>
      <c r="E47" s="215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3"/>
    </row>
    <row r="48" spans="1:16" ht="63">
      <c r="A48" s="422"/>
      <c r="B48" s="483"/>
      <c r="C48" s="156" t="s">
        <v>31</v>
      </c>
      <c r="D48" s="225" t="s">
        <v>98</v>
      </c>
      <c r="E48" s="215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3"/>
    </row>
    <row r="49" spans="1:16" ht="63">
      <c r="A49" s="422"/>
      <c r="B49" s="483"/>
      <c r="C49" s="156" t="s">
        <v>99</v>
      </c>
      <c r="D49" s="225" t="s">
        <v>93</v>
      </c>
      <c r="E49" s="215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3"/>
    </row>
    <row r="50" spans="1:16" ht="79.5" thickBot="1">
      <c r="A50" s="422"/>
      <c r="B50" s="483" t="s">
        <v>14</v>
      </c>
      <c r="C50" s="156" t="s">
        <v>100</v>
      </c>
      <c r="D50" s="225" t="s">
        <v>101</v>
      </c>
      <c r="E50" s="281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6"/>
    </row>
    <row r="51" spans="1:16" ht="63.75" thickBot="1">
      <c r="A51" s="423"/>
      <c r="B51" s="475"/>
      <c r="C51" s="473" t="s">
        <v>106</v>
      </c>
      <c r="D51" s="226" t="s">
        <v>103</v>
      </c>
      <c r="E51" s="216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8"/>
    </row>
    <row r="52" spans="1:16" ht="63">
      <c r="A52" s="387" t="s">
        <v>15</v>
      </c>
      <c r="B52" s="459" t="s">
        <v>16</v>
      </c>
      <c r="C52" s="473"/>
      <c r="D52" s="226" t="s">
        <v>104</v>
      </c>
      <c r="E52" s="217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209"/>
    </row>
    <row r="53" spans="1:16" ht="15.95" customHeight="1">
      <c r="A53" s="385"/>
      <c r="B53" s="460"/>
      <c r="C53" s="473"/>
      <c r="D53" s="226" t="s">
        <v>105</v>
      </c>
      <c r="E53" s="217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209"/>
    </row>
    <row r="54" spans="1:16" ht="110.25">
      <c r="A54" s="385"/>
      <c r="B54" s="460"/>
      <c r="C54" s="131" t="s">
        <v>107</v>
      </c>
      <c r="D54" s="226" t="s">
        <v>102</v>
      </c>
      <c r="E54" s="217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209"/>
    </row>
    <row r="55" spans="1:16" ht="63">
      <c r="A55" s="385"/>
      <c r="B55" s="460"/>
      <c r="C55" s="131" t="s">
        <v>43</v>
      </c>
      <c r="D55" s="226" t="s">
        <v>102</v>
      </c>
      <c r="E55" s="217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209"/>
    </row>
    <row r="56" spans="1:16" ht="31.5">
      <c r="A56" s="385"/>
      <c r="B56" s="460" t="s">
        <v>17</v>
      </c>
      <c r="C56" s="473" t="s">
        <v>108</v>
      </c>
      <c r="D56" s="226" t="s">
        <v>113</v>
      </c>
      <c r="E56" s="217"/>
      <c r="F56" s="178"/>
      <c r="G56" s="178">
        <v>20</v>
      </c>
      <c r="H56" s="178">
        <v>20</v>
      </c>
      <c r="I56" s="178"/>
      <c r="J56" s="178"/>
      <c r="K56" s="178"/>
      <c r="L56" s="178"/>
      <c r="M56" s="178"/>
      <c r="N56" s="178"/>
      <c r="O56" s="178"/>
      <c r="P56" s="209"/>
    </row>
    <row r="57" spans="1:16" ht="31.5">
      <c r="A57" s="385"/>
      <c r="B57" s="460"/>
      <c r="C57" s="473"/>
      <c r="D57" s="226" t="s">
        <v>114</v>
      </c>
      <c r="E57" s="217"/>
      <c r="F57" s="178"/>
      <c r="G57" s="178">
        <v>20</v>
      </c>
      <c r="H57" s="178">
        <v>20</v>
      </c>
      <c r="I57" s="178"/>
      <c r="J57" s="178"/>
      <c r="K57" s="178"/>
      <c r="L57" s="178"/>
      <c r="M57" s="178"/>
      <c r="N57" s="178"/>
      <c r="O57" s="178"/>
      <c r="P57" s="209"/>
    </row>
    <row r="58" spans="1:16" ht="78.75">
      <c r="A58" s="385"/>
      <c r="B58" s="460"/>
      <c r="C58" s="473"/>
      <c r="D58" s="226" t="s">
        <v>112</v>
      </c>
      <c r="E58" s="217"/>
      <c r="F58" s="178"/>
      <c r="G58" s="178">
        <v>20</v>
      </c>
      <c r="H58" s="178">
        <v>20</v>
      </c>
      <c r="I58" s="178"/>
      <c r="J58" s="178"/>
      <c r="K58" s="178"/>
      <c r="L58" s="178"/>
      <c r="M58" s="178"/>
      <c r="N58" s="178"/>
      <c r="O58" s="178"/>
      <c r="P58" s="209"/>
    </row>
    <row r="59" spans="1:16">
      <c r="A59" s="385"/>
      <c r="B59" s="460"/>
      <c r="C59" s="473"/>
      <c r="D59" s="226" t="s">
        <v>111</v>
      </c>
      <c r="E59" s="217"/>
      <c r="F59" s="178"/>
      <c r="G59" s="178">
        <v>20</v>
      </c>
      <c r="H59" s="178">
        <v>20</v>
      </c>
      <c r="I59" s="178"/>
      <c r="J59" s="178"/>
      <c r="K59" s="178"/>
      <c r="L59" s="178"/>
      <c r="M59" s="178"/>
      <c r="N59" s="178"/>
      <c r="O59" s="178"/>
      <c r="P59" s="209"/>
    </row>
    <row r="60" spans="1:16" ht="31.5">
      <c r="A60" s="385"/>
      <c r="B60" s="460"/>
      <c r="C60" s="473"/>
      <c r="D60" s="226" t="s">
        <v>110</v>
      </c>
      <c r="E60" s="217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209"/>
    </row>
    <row r="61" spans="1:16" ht="32.25" thickBot="1">
      <c r="A61" s="385"/>
      <c r="B61" s="460"/>
      <c r="C61" s="481"/>
      <c r="D61" s="227" t="s">
        <v>109</v>
      </c>
      <c r="E61" s="282"/>
      <c r="F61" s="211"/>
      <c r="G61" s="211">
        <v>20</v>
      </c>
      <c r="H61" s="211">
        <v>20</v>
      </c>
      <c r="I61" s="211"/>
      <c r="J61" s="211"/>
      <c r="K61" s="211"/>
      <c r="L61" s="211"/>
      <c r="M61" s="211"/>
      <c r="N61" s="211"/>
      <c r="O61" s="211"/>
      <c r="P61" s="212"/>
    </row>
    <row r="62" spans="1:16" ht="48" thickBot="1">
      <c r="A62" s="386"/>
      <c r="B62" s="461"/>
      <c r="C62" s="135" t="s">
        <v>20</v>
      </c>
      <c r="D62" s="228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1"/>
    </row>
    <row r="63" spans="1:16" ht="32.1" customHeight="1">
      <c r="A63" s="381" t="s">
        <v>18</v>
      </c>
      <c r="B63" s="462" t="s">
        <v>19</v>
      </c>
      <c r="C63" s="136" t="s">
        <v>44</v>
      </c>
      <c r="D63" s="229"/>
      <c r="E63" s="219">
        <v>18</v>
      </c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82"/>
    </row>
    <row r="64" spans="1:16" ht="63">
      <c r="A64" s="382"/>
      <c r="B64" s="463"/>
      <c r="C64" s="136" t="s">
        <v>45</v>
      </c>
      <c r="D64" s="229"/>
      <c r="E64" s="219"/>
      <c r="F64" s="124">
        <v>22</v>
      </c>
      <c r="G64" s="124"/>
      <c r="H64" s="124"/>
      <c r="I64" s="124"/>
      <c r="J64" s="124"/>
      <c r="K64" s="124"/>
      <c r="L64" s="124"/>
      <c r="M64" s="124"/>
      <c r="N64" s="124"/>
      <c r="O64" s="124"/>
      <c r="P64" s="182"/>
    </row>
    <row r="65" spans="1:16" ht="47.25">
      <c r="A65" s="382"/>
      <c r="B65" s="463"/>
      <c r="C65" s="137" t="s">
        <v>21</v>
      </c>
      <c r="D65" s="229"/>
      <c r="E65" s="219"/>
      <c r="F65" s="124">
        <v>22</v>
      </c>
      <c r="G65" s="124"/>
      <c r="H65" s="124"/>
      <c r="I65" s="124"/>
      <c r="J65" s="124"/>
      <c r="K65" s="124"/>
      <c r="L65" s="124"/>
      <c r="M65" s="124"/>
      <c r="N65" s="124"/>
      <c r="O65" s="124"/>
      <c r="P65" s="182"/>
    </row>
    <row r="66" spans="1:16" ht="15.95" customHeight="1">
      <c r="A66" s="382"/>
      <c r="B66" s="463"/>
      <c r="C66" s="137" t="s">
        <v>23</v>
      </c>
      <c r="D66" s="229"/>
      <c r="E66" s="219"/>
      <c r="F66" s="124">
        <v>22</v>
      </c>
      <c r="G66" s="124"/>
      <c r="H66" s="124"/>
      <c r="I66" s="124"/>
      <c r="J66" s="124"/>
      <c r="K66" s="124"/>
      <c r="L66" s="124"/>
      <c r="M66" s="124"/>
      <c r="N66" s="124"/>
      <c r="O66" s="124"/>
      <c r="P66" s="182"/>
    </row>
    <row r="67" spans="1:16" ht="31.5">
      <c r="A67" s="382"/>
      <c r="B67" s="463" t="s">
        <v>22</v>
      </c>
      <c r="C67" s="137" t="s">
        <v>24</v>
      </c>
      <c r="D67" s="229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82"/>
    </row>
    <row r="68" spans="1:16" ht="63">
      <c r="A68" s="382"/>
      <c r="B68" s="463"/>
      <c r="C68" s="136" t="s">
        <v>25</v>
      </c>
      <c r="D68" s="229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82"/>
    </row>
    <row r="69" spans="1:16" ht="47.25">
      <c r="A69" s="382"/>
      <c r="B69" s="463"/>
      <c r="C69" s="137" t="s">
        <v>27</v>
      </c>
      <c r="D69" s="229"/>
      <c r="E69" s="219">
        <v>14</v>
      </c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82"/>
    </row>
    <row r="70" spans="1:16" ht="47.25">
      <c r="A70" s="382"/>
      <c r="B70" s="463" t="s">
        <v>26</v>
      </c>
      <c r="C70" s="137" t="s">
        <v>28</v>
      </c>
      <c r="D70" s="229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82"/>
    </row>
    <row r="71" spans="1:16" ht="94.5">
      <c r="A71" s="382"/>
      <c r="B71" s="463"/>
      <c r="C71" s="136" t="s">
        <v>46</v>
      </c>
      <c r="D71" s="229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82"/>
    </row>
    <row r="72" spans="1:16" ht="48" thickBot="1">
      <c r="A72" s="382"/>
      <c r="B72" s="463"/>
      <c r="C72" s="138" t="s">
        <v>29</v>
      </c>
      <c r="D72" s="230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7"/>
    </row>
    <row r="73" spans="1:16" ht="16.5" thickBot="1">
      <c r="A73" s="383"/>
      <c r="B73" s="359"/>
      <c r="C73" s="27"/>
    </row>
    <row r="74" spans="1:16">
      <c r="A74" s="11"/>
      <c r="B74" s="142"/>
    </row>
    <row r="75" spans="1:16">
      <c r="A75" s="11"/>
      <c r="B75" s="11"/>
    </row>
    <row r="76" spans="1:16">
      <c r="A76" s="11"/>
      <c r="B76" s="11"/>
    </row>
    <row r="77" spans="1:16">
      <c r="A77" s="11"/>
      <c r="B77" s="11"/>
    </row>
  </sheetData>
  <sheetProtection password="8528" sheet="1" objects="1" scenarios="1"/>
  <mergeCells count="30">
    <mergeCell ref="C2:D2"/>
    <mergeCell ref="C3:D3"/>
    <mergeCell ref="C25:C26"/>
    <mergeCell ref="C27:C30"/>
    <mergeCell ref="C35:C38"/>
    <mergeCell ref="C4:C5"/>
    <mergeCell ref="C6:C7"/>
    <mergeCell ref="C9:C14"/>
    <mergeCell ref="C16:C17"/>
    <mergeCell ref="C19:C22"/>
    <mergeCell ref="C32:C33"/>
    <mergeCell ref="A63:A73"/>
    <mergeCell ref="B63:B66"/>
    <mergeCell ref="B67:B69"/>
    <mergeCell ref="B70:B73"/>
    <mergeCell ref="C51:C53"/>
    <mergeCell ref="C56:C61"/>
    <mergeCell ref="A32:A51"/>
    <mergeCell ref="B32:B49"/>
    <mergeCell ref="B50:B51"/>
    <mergeCell ref="A52:A62"/>
    <mergeCell ref="B52:B55"/>
    <mergeCell ref="B56:B62"/>
    <mergeCell ref="C39:C42"/>
    <mergeCell ref="C44:C47"/>
    <mergeCell ref="A4:A18"/>
    <mergeCell ref="B4:B17"/>
    <mergeCell ref="A19:A31"/>
    <mergeCell ref="B19:B26"/>
    <mergeCell ref="B27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Mode d'emploi</vt:lpstr>
      <vt:lpstr>Tableau de bord</vt:lpstr>
      <vt:lpstr>Centres d'intérêt 5</vt:lpstr>
      <vt:lpstr>Centres d'intérêt 4</vt:lpstr>
      <vt:lpstr>Centres d'intérêt 3</vt:lpstr>
      <vt:lpstr>'Tableau de bord'!Zone_d_impression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user</cp:lastModifiedBy>
  <cp:lastPrinted>2016-06-01T06:52:50Z</cp:lastPrinted>
  <dcterms:created xsi:type="dcterms:W3CDTF">2015-10-05T04:58:23Z</dcterms:created>
  <dcterms:modified xsi:type="dcterms:W3CDTF">2016-06-02T14:36:06Z</dcterms:modified>
</cp:coreProperties>
</file>